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5192" windowHeight="8448" activeTab="3"/>
  </bookViews>
  <sheets>
    <sheet name="Phụ lục 01 (2016)" sheetId="15" r:id="rId1"/>
    <sheet name="Phụ lục 03" sheetId="5" r:id="rId2"/>
    <sheet name="Giải trình diện tích tăng giảm" sheetId="12" r:id="rId3"/>
    <sheet name="Phụ lục 02 (2016)" sheetId="13" r:id="rId4"/>
  </sheets>
  <definedNames>
    <definedName name="_xlnm.Print_Area" localSheetId="2">'Giải trình diện tích tăng giảm'!#REF!</definedName>
    <definedName name="_xlnm.Print_Area" localSheetId="0">'Phụ lục 01 (2016)'!$A$1:$M$62</definedName>
    <definedName name="_xlnm.Print_Area" localSheetId="3">'Phụ lục 02 (2016)'!$A$1:$AP$772</definedName>
    <definedName name="_xlnm.Print_Titles" localSheetId="0">'Phụ lục 01 (2016)'!$5:$6</definedName>
    <definedName name="_xlnm.Print_Titles" localSheetId="3">'Phụ lục 02 (2016)'!$A:$AP,'Phụ lục 02 (2016)'!$5:$10</definedName>
    <definedName name="_xlnm.Print_Titles" localSheetId="1">'Phụ lục 03'!$A:$H,'Phụ lục 03'!$5:$6</definedName>
  </definedNames>
  <calcPr calcId="114210" fullCalcOnLoad="1"/>
</workbook>
</file>

<file path=xl/calcChain.xml><?xml version="1.0" encoding="utf-8"?>
<calcChain xmlns="http://schemas.openxmlformats.org/spreadsheetml/2006/main">
  <c r="K11" i="12"/>
  <c r="J8"/>
  <c r="J9"/>
  <c r="J10"/>
  <c r="J11"/>
  <c r="J12"/>
  <c r="J13"/>
  <c r="K13"/>
  <c r="I8"/>
  <c r="I9"/>
  <c r="I10"/>
  <c r="I11"/>
  <c r="I12"/>
  <c r="I13"/>
  <c r="J7"/>
  <c r="K7"/>
  <c r="I7"/>
  <c r="H8"/>
  <c r="H9"/>
  <c r="H10"/>
  <c r="H11"/>
  <c r="H12"/>
  <c r="H13"/>
  <c r="H7"/>
  <c r="E8"/>
  <c r="E9"/>
  <c r="E10"/>
  <c r="N10"/>
  <c r="E11"/>
  <c r="E12"/>
  <c r="E13"/>
  <c r="E7"/>
  <c r="C770" i="13"/>
  <c r="C771"/>
  <c r="C753"/>
  <c r="C754"/>
  <c r="C755"/>
  <c r="C756"/>
  <c r="C757"/>
  <c r="C758"/>
  <c r="C759"/>
  <c r="C760"/>
  <c r="C761"/>
  <c r="C762"/>
  <c r="C763"/>
  <c r="C764"/>
  <c r="C765"/>
  <c r="C766"/>
  <c r="C767"/>
  <c r="C768"/>
  <c r="C740"/>
  <c r="C741"/>
  <c r="C742"/>
  <c r="C743"/>
  <c r="C744"/>
  <c r="C745"/>
  <c r="C746"/>
  <c r="C747"/>
  <c r="D748"/>
  <c r="E748"/>
  <c r="X299"/>
  <c r="D129"/>
  <c r="N236"/>
  <c r="D769"/>
  <c r="C769"/>
  <c r="D43"/>
  <c r="E43"/>
  <c r="F43"/>
  <c r="G43"/>
  <c r="H43"/>
  <c r="I43"/>
  <c r="J43"/>
  <c r="K43"/>
  <c r="L43"/>
  <c r="M43"/>
  <c r="N43"/>
  <c r="O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Z185"/>
  <c r="X334"/>
  <c r="T298"/>
  <c r="U298"/>
  <c r="V298"/>
  <c r="W298"/>
  <c r="C6" i="12"/>
  <c r="D163" i="13"/>
  <c r="AS367"/>
  <c r="H43" i="15"/>
  <c r="H46"/>
  <c r="H12"/>
  <c r="H10"/>
  <c r="AK175" i="13"/>
  <c r="AK161"/>
  <c r="AK334"/>
  <c r="AK297"/>
  <c r="AK123"/>
  <c r="AK122"/>
  <c r="AK30"/>
  <c r="AK35"/>
  <c r="AK29"/>
  <c r="AK47"/>
  <c r="AK54"/>
  <c r="AK60"/>
  <c r="AK64"/>
  <c r="AK70"/>
  <c r="AK75"/>
  <c r="AK78"/>
  <c r="AK53"/>
  <c r="AK12"/>
  <c r="AK89"/>
  <c r="H22" i="15"/>
  <c r="H57"/>
  <c r="H56"/>
  <c r="I57"/>
  <c r="E34"/>
  <c r="E40"/>
  <c r="E57"/>
  <c r="E43"/>
  <c r="E46"/>
  <c r="E19"/>
  <c r="E49"/>
  <c r="F49"/>
  <c r="G49"/>
  <c r="H49"/>
  <c r="I49"/>
  <c r="E60"/>
  <c r="H60"/>
  <c r="D752" i="13"/>
  <c r="D751"/>
  <c r="E752"/>
  <c r="E751"/>
  <c r="F752"/>
  <c r="F751"/>
  <c r="G752"/>
  <c r="G751"/>
  <c r="H752"/>
  <c r="H751"/>
  <c r="I752"/>
  <c r="I751"/>
  <c r="J751"/>
  <c r="K751"/>
  <c r="L751"/>
  <c r="M751"/>
  <c r="N751"/>
  <c r="O751"/>
  <c r="P751"/>
  <c r="Q751"/>
  <c r="R751"/>
  <c r="S751"/>
  <c r="T752"/>
  <c r="T751"/>
  <c r="U752"/>
  <c r="U751"/>
  <c r="V752"/>
  <c r="V751"/>
  <c r="W752"/>
  <c r="W751"/>
  <c r="X752"/>
  <c r="X751"/>
  <c r="Y751"/>
  <c r="Z751"/>
  <c r="AA751"/>
  <c r="AB751"/>
  <c r="AC751"/>
  <c r="AD751"/>
  <c r="AA671"/>
  <c r="AB671"/>
  <c r="AC671"/>
  <c r="AD671"/>
  <c r="AE671"/>
  <c r="AF671"/>
  <c r="AG671"/>
  <c r="AH671"/>
  <c r="AI671"/>
  <c r="AJ671"/>
  <c r="AK671"/>
  <c r="E695"/>
  <c r="E671"/>
  <c r="F695"/>
  <c r="F671"/>
  <c r="G695"/>
  <c r="G671"/>
  <c r="H695"/>
  <c r="H671"/>
  <c r="I695"/>
  <c r="I671"/>
  <c r="J695"/>
  <c r="J671"/>
  <c r="K695"/>
  <c r="K671"/>
  <c r="L695"/>
  <c r="L671"/>
  <c r="M695"/>
  <c r="M671"/>
  <c r="N695"/>
  <c r="N671"/>
  <c r="O695"/>
  <c r="O671"/>
  <c r="P695"/>
  <c r="P671"/>
  <c r="Q695"/>
  <c r="Q671"/>
  <c r="R695"/>
  <c r="R671"/>
  <c r="S695"/>
  <c r="S671"/>
  <c r="E490"/>
  <c r="F490"/>
  <c r="G490"/>
  <c r="H490"/>
  <c r="I490"/>
  <c r="J490"/>
  <c r="M490"/>
  <c r="N490"/>
  <c r="O490"/>
  <c r="P490"/>
  <c r="Q490"/>
  <c r="R490"/>
  <c r="S490"/>
  <c r="T490"/>
  <c r="U490"/>
  <c r="V490"/>
  <c r="W490"/>
  <c r="X490"/>
  <c r="Y490"/>
  <c r="Z490"/>
  <c r="AA490"/>
  <c r="AB490"/>
  <c r="AC490"/>
  <c r="AD490"/>
  <c r="AE490"/>
  <c r="AF490"/>
  <c r="AG490"/>
  <c r="AH490"/>
  <c r="AI490"/>
  <c r="AJ490"/>
  <c r="AK490"/>
  <c r="K452"/>
  <c r="L452"/>
  <c r="M452"/>
  <c r="N452"/>
  <c r="O452"/>
  <c r="P452"/>
  <c r="Q452"/>
  <c r="R452"/>
  <c r="S452"/>
  <c r="T452"/>
  <c r="U452"/>
  <c r="V452"/>
  <c r="W452"/>
  <c r="X452"/>
  <c r="Y452"/>
  <c r="Z452"/>
  <c r="AA452"/>
  <c r="AB452"/>
  <c r="AC452"/>
  <c r="AD452"/>
  <c r="AE452"/>
  <c r="AF452"/>
  <c r="AG452"/>
  <c r="AH452"/>
  <c r="AI452"/>
  <c r="AJ452"/>
  <c r="AK452"/>
  <c r="E419"/>
  <c r="F419"/>
  <c r="G419"/>
  <c r="H419"/>
  <c r="I419"/>
  <c r="J419"/>
  <c r="K419"/>
  <c r="L419"/>
  <c r="M419"/>
  <c r="N419"/>
  <c r="O419"/>
  <c r="P419"/>
  <c r="Q419"/>
  <c r="R419"/>
  <c r="S419"/>
  <c r="D419"/>
  <c r="Z420"/>
  <c r="Z419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L161"/>
  <c r="AM161"/>
  <c r="AN161"/>
  <c r="AO161"/>
  <c r="K123"/>
  <c r="K122"/>
  <c r="L123"/>
  <c r="L122"/>
  <c r="M123"/>
  <c r="M122"/>
  <c r="N123"/>
  <c r="N122"/>
  <c r="O123"/>
  <c r="O122"/>
  <c r="P122"/>
  <c r="Q122"/>
  <c r="R123"/>
  <c r="R122"/>
  <c r="S123"/>
  <c r="S122"/>
  <c r="T123"/>
  <c r="T122"/>
  <c r="U123"/>
  <c r="U122"/>
  <c r="V123"/>
  <c r="V122"/>
  <c r="W123"/>
  <c r="W122"/>
  <c r="X123"/>
  <c r="X122"/>
  <c r="Y123"/>
  <c r="Y122"/>
  <c r="Z123"/>
  <c r="Z122"/>
  <c r="AA123"/>
  <c r="AA122"/>
  <c r="AB123"/>
  <c r="AB122"/>
  <c r="AC123"/>
  <c r="AC122"/>
  <c r="AD123"/>
  <c r="AD122"/>
  <c r="AE123"/>
  <c r="AE122"/>
  <c r="AF123"/>
  <c r="AF122"/>
  <c r="AG123"/>
  <c r="AG122"/>
  <c r="AH123"/>
  <c r="AH122"/>
  <c r="AI123"/>
  <c r="AI122"/>
  <c r="AJ123"/>
  <c r="AJ122"/>
  <c r="AL123"/>
  <c r="AL122"/>
  <c r="AM123"/>
  <c r="AM122"/>
  <c r="AN123"/>
  <c r="AN122"/>
  <c r="AO123"/>
  <c r="AO122"/>
  <c r="D30"/>
  <c r="D35"/>
  <c r="D29"/>
  <c r="E30"/>
  <c r="E35"/>
  <c r="E29"/>
  <c r="F30"/>
  <c r="F35"/>
  <c r="G30"/>
  <c r="G35"/>
  <c r="G29"/>
  <c r="H30"/>
  <c r="H35"/>
  <c r="I30"/>
  <c r="I35"/>
  <c r="J30"/>
  <c r="J35"/>
  <c r="K30"/>
  <c r="K35"/>
  <c r="K29"/>
  <c r="L30"/>
  <c r="L35"/>
  <c r="L29"/>
  <c r="M30"/>
  <c r="M35"/>
  <c r="M29"/>
  <c r="N30"/>
  <c r="N35"/>
  <c r="O30"/>
  <c r="O35"/>
  <c r="O29"/>
  <c r="R30"/>
  <c r="R35"/>
  <c r="S30"/>
  <c r="S35"/>
  <c r="T30"/>
  <c r="T35"/>
  <c r="U30"/>
  <c r="U35"/>
  <c r="U29"/>
  <c r="V30"/>
  <c r="V35"/>
  <c r="V29"/>
  <c r="W30"/>
  <c r="W35"/>
  <c r="W29"/>
  <c r="X30"/>
  <c r="X35"/>
  <c r="Y30"/>
  <c r="Y35"/>
  <c r="Y29"/>
  <c r="Z30"/>
  <c r="Z35"/>
  <c r="AA30"/>
  <c r="AA35"/>
  <c r="AB30"/>
  <c r="AB35"/>
  <c r="AC30"/>
  <c r="AC35"/>
  <c r="AC29"/>
  <c r="AD30"/>
  <c r="AD35"/>
  <c r="AD29"/>
  <c r="AE30"/>
  <c r="AE35"/>
  <c r="AE29"/>
  <c r="AF30"/>
  <c r="AF35"/>
  <c r="AG30"/>
  <c r="AG35"/>
  <c r="AG29"/>
  <c r="AH30"/>
  <c r="AH35"/>
  <c r="AI30"/>
  <c r="AI35"/>
  <c r="AJ30"/>
  <c r="AJ35"/>
  <c r="AL30"/>
  <c r="AL35"/>
  <c r="AL29"/>
  <c r="AM30"/>
  <c r="AM35"/>
  <c r="AM29"/>
  <c r="AN30"/>
  <c r="AN35"/>
  <c r="AN29"/>
  <c r="AO35"/>
  <c r="AO29"/>
  <c r="D54"/>
  <c r="D60"/>
  <c r="D64"/>
  <c r="D70"/>
  <c r="D75"/>
  <c r="D78"/>
  <c r="D86"/>
  <c r="E54"/>
  <c r="E60"/>
  <c r="E64"/>
  <c r="E70"/>
  <c r="E75"/>
  <c r="E78"/>
  <c r="F54"/>
  <c r="F60"/>
  <c r="F64"/>
  <c r="F70"/>
  <c r="F75"/>
  <c r="F78"/>
  <c r="G54"/>
  <c r="G60"/>
  <c r="G53"/>
  <c r="G64"/>
  <c r="G70"/>
  <c r="G75"/>
  <c r="G78"/>
  <c r="H54"/>
  <c r="H60"/>
  <c r="H64"/>
  <c r="H70"/>
  <c r="H75"/>
  <c r="H78"/>
  <c r="I54"/>
  <c r="I60"/>
  <c r="I64"/>
  <c r="I70"/>
  <c r="I75"/>
  <c r="I78"/>
  <c r="J54"/>
  <c r="J60"/>
  <c r="J64"/>
  <c r="J70"/>
  <c r="J75"/>
  <c r="J78"/>
  <c r="K54"/>
  <c r="K60"/>
  <c r="K64"/>
  <c r="K70"/>
  <c r="K75"/>
  <c r="K78"/>
  <c r="K53"/>
  <c r="L54"/>
  <c r="L60"/>
  <c r="L64"/>
  <c r="L70"/>
  <c r="L75"/>
  <c r="L78"/>
  <c r="M54"/>
  <c r="M60"/>
  <c r="M64"/>
  <c r="M70"/>
  <c r="M75"/>
  <c r="M78"/>
  <c r="N54"/>
  <c r="N60"/>
  <c r="N64"/>
  <c r="N70"/>
  <c r="N75"/>
  <c r="N78"/>
  <c r="O54"/>
  <c r="O60"/>
  <c r="O53"/>
  <c r="O64"/>
  <c r="O70"/>
  <c r="O75"/>
  <c r="O78"/>
  <c r="R54"/>
  <c r="R60"/>
  <c r="R64"/>
  <c r="R70"/>
  <c r="R75"/>
  <c r="R78"/>
  <c r="S54"/>
  <c r="S60"/>
  <c r="S64"/>
  <c r="S70"/>
  <c r="S75"/>
  <c r="S78"/>
  <c r="T54"/>
  <c r="T60"/>
  <c r="T64"/>
  <c r="T70"/>
  <c r="T75"/>
  <c r="T78"/>
  <c r="U54"/>
  <c r="U60"/>
  <c r="U64"/>
  <c r="U70"/>
  <c r="U75"/>
  <c r="U78"/>
  <c r="U53"/>
  <c r="V54"/>
  <c r="V60"/>
  <c r="V64"/>
  <c r="V70"/>
  <c r="V75"/>
  <c r="V78"/>
  <c r="W54"/>
  <c r="W60"/>
  <c r="W64"/>
  <c r="W70"/>
  <c r="W75"/>
  <c r="W78"/>
  <c r="X54"/>
  <c r="X60"/>
  <c r="X64"/>
  <c r="X70"/>
  <c r="X75"/>
  <c r="X78"/>
  <c r="Y54"/>
  <c r="Y60"/>
  <c r="Y53"/>
  <c r="Y64"/>
  <c r="Y70"/>
  <c r="Y75"/>
  <c r="Y78"/>
  <c r="Z54"/>
  <c r="Z60"/>
  <c r="Z64"/>
  <c r="Z70"/>
  <c r="Z75"/>
  <c r="Z78"/>
  <c r="AA54"/>
  <c r="AA60"/>
  <c r="AA64"/>
  <c r="AA70"/>
  <c r="AA75"/>
  <c r="AA78"/>
  <c r="AB54"/>
  <c r="AB60"/>
  <c r="AB64"/>
  <c r="AB70"/>
  <c r="AB75"/>
  <c r="AB78"/>
  <c r="AC54"/>
  <c r="AC60"/>
  <c r="AC64"/>
  <c r="AC70"/>
  <c r="AC75"/>
  <c r="AC78"/>
  <c r="AC53"/>
  <c r="AD54"/>
  <c r="AD60"/>
  <c r="AD64"/>
  <c r="AD70"/>
  <c r="AD75"/>
  <c r="AD78"/>
  <c r="AE54"/>
  <c r="AE60"/>
  <c r="AE64"/>
  <c r="AE70"/>
  <c r="AE75"/>
  <c r="AE78"/>
  <c r="AF54"/>
  <c r="AF60"/>
  <c r="AF64"/>
  <c r="AF70"/>
  <c r="AF75"/>
  <c r="AF78"/>
  <c r="AG54"/>
  <c r="AG60"/>
  <c r="AG53"/>
  <c r="AG64"/>
  <c r="AG70"/>
  <c r="AG75"/>
  <c r="AG78"/>
  <c r="AH54"/>
  <c r="AH60"/>
  <c r="AH64"/>
  <c r="AH70"/>
  <c r="AH75"/>
  <c r="AH78"/>
  <c r="AI54"/>
  <c r="AI60"/>
  <c r="AI64"/>
  <c r="AI70"/>
  <c r="AI75"/>
  <c r="AI78"/>
  <c r="AJ54"/>
  <c r="AJ60"/>
  <c r="AJ64"/>
  <c r="AJ70"/>
  <c r="AJ75"/>
  <c r="AJ78"/>
  <c r="AL54"/>
  <c r="AL60"/>
  <c r="AL64"/>
  <c r="AL70"/>
  <c r="AL75"/>
  <c r="AL78"/>
  <c r="AL53"/>
  <c r="AM54"/>
  <c r="AM60"/>
  <c r="AM64"/>
  <c r="AM70"/>
  <c r="AM75"/>
  <c r="AM78"/>
  <c r="AN54"/>
  <c r="AN60"/>
  <c r="AN64"/>
  <c r="AN70"/>
  <c r="AN75"/>
  <c r="AN78"/>
  <c r="AO54"/>
  <c r="AO60"/>
  <c r="AO64"/>
  <c r="AO70"/>
  <c r="AO75"/>
  <c r="AO78"/>
  <c r="D47"/>
  <c r="E47"/>
  <c r="F47"/>
  <c r="G47"/>
  <c r="H47"/>
  <c r="I47"/>
  <c r="J47"/>
  <c r="K47"/>
  <c r="L47"/>
  <c r="M47"/>
  <c r="N47"/>
  <c r="O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L47"/>
  <c r="AM47"/>
  <c r="AN47"/>
  <c r="AO47"/>
  <c r="D89"/>
  <c r="E89"/>
  <c r="F89"/>
  <c r="G89"/>
  <c r="H89"/>
  <c r="I89"/>
  <c r="J89"/>
  <c r="K89"/>
  <c r="L89"/>
  <c r="M89"/>
  <c r="N89"/>
  <c r="O89"/>
  <c r="R89"/>
  <c r="S89"/>
  <c r="T89"/>
  <c r="U89"/>
  <c r="V89"/>
  <c r="W89"/>
  <c r="X92"/>
  <c r="X107"/>
  <c r="X112"/>
  <c r="X117"/>
  <c r="X120"/>
  <c r="Y99"/>
  <c r="Y89"/>
  <c r="Z89"/>
  <c r="AA89"/>
  <c r="AB89"/>
  <c r="AC89"/>
  <c r="AD89"/>
  <c r="AE89"/>
  <c r="AF89"/>
  <c r="AG89"/>
  <c r="AH89"/>
  <c r="AI89"/>
  <c r="AJ89"/>
  <c r="AL89"/>
  <c r="AM89"/>
  <c r="AN89"/>
  <c r="AO89"/>
  <c r="D170"/>
  <c r="D162"/>
  <c r="D161"/>
  <c r="L163"/>
  <c r="L161"/>
  <c r="D177"/>
  <c r="D176"/>
  <c r="D213"/>
  <c r="C213"/>
  <c r="D184"/>
  <c r="E177"/>
  <c r="E176"/>
  <c r="C176"/>
  <c r="E203"/>
  <c r="E208"/>
  <c r="E211"/>
  <c r="N195"/>
  <c r="N175"/>
  <c r="X195"/>
  <c r="X175"/>
  <c r="Z195"/>
  <c r="Z225"/>
  <c r="Z227"/>
  <c r="L236"/>
  <c r="M236"/>
  <c r="M175"/>
  <c r="O236"/>
  <c r="O175"/>
  <c r="F175"/>
  <c r="G175"/>
  <c r="H175"/>
  <c r="I175"/>
  <c r="J175"/>
  <c r="K175"/>
  <c r="P175"/>
  <c r="Q175"/>
  <c r="R175"/>
  <c r="S175"/>
  <c r="T175"/>
  <c r="U175"/>
  <c r="V175"/>
  <c r="W175"/>
  <c r="Y175"/>
  <c r="AA175"/>
  <c r="AB175"/>
  <c r="AC175"/>
  <c r="AD175"/>
  <c r="AE175"/>
  <c r="AF175"/>
  <c r="AG175"/>
  <c r="AH175"/>
  <c r="AI175"/>
  <c r="AJ175"/>
  <c r="AL175"/>
  <c r="AM175"/>
  <c r="AN175"/>
  <c r="AO175"/>
  <c r="D298"/>
  <c r="D297"/>
  <c r="E298"/>
  <c r="E297"/>
  <c r="J298"/>
  <c r="J297"/>
  <c r="L298"/>
  <c r="L297"/>
  <c r="M298"/>
  <c r="M297"/>
  <c r="N298"/>
  <c r="N297"/>
  <c r="O298"/>
  <c r="O297"/>
  <c r="P298"/>
  <c r="P297"/>
  <c r="Q298"/>
  <c r="Q297"/>
  <c r="R298"/>
  <c r="R297"/>
  <c r="S298"/>
  <c r="S297"/>
  <c r="T297"/>
  <c r="U297"/>
  <c r="V297"/>
  <c r="W297"/>
  <c r="Y334"/>
  <c r="Y298"/>
  <c r="Y297"/>
  <c r="Z334"/>
  <c r="Z298"/>
  <c r="Z297"/>
  <c r="AD298"/>
  <c r="AD334"/>
  <c r="AD297"/>
  <c r="AA334"/>
  <c r="AA297"/>
  <c r="AB334"/>
  <c r="AB297"/>
  <c r="AC334"/>
  <c r="AC297"/>
  <c r="AE334"/>
  <c r="AE297"/>
  <c r="AF334"/>
  <c r="AF297"/>
  <c r="AG334"/>
  <c r="AG297"/>
  <c r="AH334"/>
  <c r="AH297"/>
  <c r="AI334"/>
  <c r="AI297"/>
  <c r="AJ334"/>
  <c r="AJ297"/>
  <c r="F297"/>
  <c r="G297"/>
  <c r="H297"/>
  <c r="I297"/>
  <c r="K297"/>
  <c r="AL297"/>
  <c r="AM297"/>
  <c r="AN297"/>
  <c r="AO297"/>
  <c r="E346"/>
  <c r="E349"/>
  <c r="E345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AO344"/>
  <c r="D393"/>
  <c r="D397"/>
  <c r="D403"/>
  <c r="D408"/>
  <c r="D411"/>
  <c r="D375"/>
  <c r="D362"/>
  <c r="D367"/>
  <c r="D361"/>
  <c r="D380"/>
  <c r="E387"/>
  <c r="E411"/>
  <c r="E386"/>
  <c r="E375"/>
  <c r="E361"/>
  <c r="E360"/>
  <c r="F386"/>
  <c r="F361"/>
  <c r="F360"/>
  <c r="G386"/>
  <c r="G361"/>
  <c r="H386"/>
  <c r="H361"/>
  <c r="H360"/>
  <c r="I386"/>
  <c r="I361"/>
  <c r="J386"/>
  <c r="J361"/>
  <c r="K386"/>
  <c r="K361"/>
  <c r="L403"/>
  <c r="L386"/>
  <c r="L361"/>
  <c r="M386"/>
  <c r="M361"/>
  <c r="M360"/>
  <c r="N386"/>
  <c r="N361"/>
  <c r="N360"/>
  <c r="O386"/>
  <c r="O361"/>
  <c r="O360"/>
  <c r="R386"/>
  <c r="R361"/>
  <c r="S386"/>
  <c r="S361"/>
  <c r="S360"/>
  <c r="T386"/>
  <c r="T361"/>
  <c r="U386"/>
  <c r="U361"/>
  <c r="V386"/>
  <c r="V361"/>
  <c r="W386"/>
  <c r="W361"/>
  <c r="W360"/>
  <c r="X386"/>
  <c r="X361"/>
  <c r="X360"/>
  <c r="Y386"/>
  <c r="Y361"/>
  <c r="Y360"/>
  <c r="Z386"/>
  <c r="Z361"/>
  <c r="AA386"/>
  <c r="AA361"/>
  <c r="AA360"/>
  <c r="AB386"/>
  <c r="AB361"/>
  <c r="AC386"/>
  <c r="AC361"/>
  <c r="AD386"/>
  <c r="AD361"/>
  <c r="AE386"/>
  <c r="AE361"/>
  <c r="AE360"/>
  <c r="AF386"/>
  <c r="AF361"/>
  <c r="AF360"/>
  <c r="AG386"/>
  <c r="AG361"/>
  <c r="AG360"/>
  <c r="AH386"/>
  <c r="AH361"/>
  <c r="AI386"/>
  <c r="AI361"/>
  <c r="AI360"/>
  <c r="AJ386"/>
  <c r="AJ361"/>
  <c r="AK386"/>
  <c r="AK361"/>
  <c r="AL386"/>
  <c r="AL361"/>
  <c r="AM386"/>
  <c r="AM361"/>
  <c r="AM360"/>
  <c r="AN386"/>
  <c r="AN361"/>
  <c r="AN360"/>
  <c r="AO386"/>
  <c r="AO361"/>
  <c r="AO360"/>
  <c r="X422"/>
  <c r="X437"/>
  <c r="X442"/>
  <c r="X447"/>
  <c r="X450"/>
  <c r="Y429"/>
  <c r="Y420"/>
  <c r="Y419"/>
  <c r="AA420"/>
  <c r="AA419"/>
  <c r="AB420"/>
  <c r="AB419"/>
  <c r="AC420"/>
  <c r="AC419"/>
  <c r="AD420"/>
  <c r="AD419"/>
  <c r="AE420"/>
  <c r="AE419"/>
  <c r="AF420"/>
  <c r="AF419"/>
  <c r="AG420"/>
  <c r="AG419"/>
  <c r="AH420"/>
  <c r="AH419"/>
  <c r="AI420"/>
  <c r="AI419"/>
  <c r="AJ420"/>
  <c r="AJ419"/>
  <c r="AK420"/>
  <c r="AK419"/>
  <c r="AL420"/>
  <c r="AL419"/>
  <c r="AM420"/>
  <c r="AM419"/>
  <c r="AN420"/>
  <c r="AN419"/>
  <c r="AO420"/>
  <c r="AO419"/>
  <c r="D459"/>
  <c r="D458"/>
  <c r="D476"/>
  <c r="D480"/>
  <c r="D484"/>
  <c r="D453"/>
  <c r="D456"/>
  <c r="E459"/>
  <c r="E458"/>
  <c r="E452"/>
  <c r="J453"/>
  <c r="J452"/>
  <c r="D491"/>
  <c r="D490"/>
  <c r="L491"/>
  <c r="L490"/>
  <c r="Z678"/>
  <c r="Z688"/>
  <c r="Z695"/>
  <c r="X688"/>
  <c r="X695"/>
  <c r="Y688"/>
  <c r="Y695"/>
  <c r="D695"/>
  <c r="D672"/>
  <c r="D671"/>
  <c r="D713"/>
  <c r="D722"/>
  <c r="D727"/>
  <c r="D729"/>
  <c r="D739"/>
  <c r="D738"/>
  <c r="E713"/>
  <c r="E712"/>
  <c r="E739"/>
  <c r="E738"/>
  <c r="E706"/>
  <c r="E709"/>
  <c r="E705"/>
  <c r="E704"/>
  <c r="C704"/>
  <c r="X720"/>
  <c r="X712"/>
  <c r="X738"/>
  <c r="F738"/>
  <c r="F712"/>
  <c r="G738"/>
  <c r="G712"/>
  <c r="H738"/>
  <c r="H712"/>
  <c r="I738"/>
  <c r="I712"/>
  <c r="I703"/>
  <c r="J738"/>
  <c r="J712"/>
  <c r="K738"/>
  <c r="K712"/>
  <c r="K703"/>
  <c r="L738"/>
  <c r="L712"/>
  <c r="M738"/>
  <c r="M712"/>
  <c r="N738"/>
  <c r="N712"/>
  <c r="O738"/>
  <c r="O712"/>
  <c r="O703"/>
  <c r="P738"/>
  <c r="P712"/>
  <c r="P703"/>
  <c r="Q738"/>
  <c r="Q712"/>
  <c r="Q703"/>
  <c r="R738"/>
  <c r="R712"/>
  <c r="S738"/>
  <c r="S712"/>
  <c r="S703"/>
  <c r="T738"/>
  <c r="T712"/>
  <c r="U738"/>
  <c r="U712"/>
  <c r="V738"/>
  <c r="V712"/>
  <c r="W738"/>
  <c r="W712"/>
  <c r="Y738"/>
  <c r="Y712"/>
  <c r="Z738"/>
  <c r="Z712"/>
  <c r="AA738"/>
  <c r="AA712"/>
  <c r="AB738"/>
  <c r="AB712"/>
  <c r="AB703"/>
  <c r="AC738"/>
  <c r="AC712"/>
  <c r="AC703"/>
  <c r="AD738"/>
  <c r="AD712"/>
  <c r="AD703"/>
  <c r="AE712"/>
  <c r="AE703"/>
  <c r="AF712"/>
  <c r="AF703"/>
  <c r="AG712"/>
  <c r="AG703"/>
  <c r="AH712"/>
  <c r="AH703"/>
  <c r="AI712"/>
  <c r="AI703"/>
  <c r="AJ712"/>
  <c r="AJ703"/>
  <c r="AK712"/>
  <c r="AK703"/>
  <c r="AL712"/>
  <c r="AL703"/>
  <c r="AM712"/>
  <c r="AM703"/>
  <c r="AN712"/>
  <c r="AN703"/>
  <c r="AO703"/>
  <c r="D6" i="12"/>
  <c r="F6"/>
  <c r="G6"/>
  <c r="H6"/>
  <c r="J6"/>
  <c r="E56" i="15"/>
  <c r="F57"/>
  <c r="F56"/>
  <c r="G57"/>
  <c r="G56"/>
  <c r="I56"/>
  <c r="G10"/>
  <c r="I43"/>
  <c r="F43"/>
  <c r="G43"/>
  <c r="I34"/>
  <c r="F46"/>
  <c r="G46"/>
  <c r="C24"/>
  <c r="H25"/>
  <c r="F25"/>
  <c r="G25"/>
  <c r="I25"/>
  <c r="E25"/>
  <c r="S12" i="13"/>
  <c r="S539"/>
  <c r="S549"/>
  <c r="S509"/>
  <c r="S625"/>
  <c r="S624"/>
  <c r="H36" i="15"/>
  <c r="H34"/>
  <c r="H33"/>
  <c r="H32"/>
  <c r="F19"/>
  <c r="G19"/>
  <c r="H19"/>
  <c r="I19"/>
  <c r="D22"/>
  <c r="D9"/>
  <c r="D8"/>
  <c r="D7"/>
  <c r="E10"/>
  <c r="E16"/>
  <c r="E22"/>
  <c r="G22"/>
  <c r="H16"/>
  <c r="I10"/>
  <c r="I22"/>
  <c r="J10"/>
  <c r="J22"/>
  <c r="K10"/>
  <c r="K22"/>
  <c r="L10"/>
  <c r="L22"/>
  <c r="F22"/>
  <c r="M7"/>
  <c r="C11"/>
  <c r="C12"/>
  <c r="C13"/>
  <c r="C14"/>
  <c r="C15"/>
  <c r="J16"/>
  <c r="K16"/>
  <c r="L16"/>
  <c r="C18"/>
  <c r="J19"/>
  <c r="K19"/>
  <c r="L19"/>
  <c r="M19"/>
  <c r="C21"/>
  <c r="J34"/>
  <c r="K34"/>
  <c r="L34"/>
  <c r="C35"/>
  <c r="J40"/>
  <c r="K40"/>
  <c r="L40"/>
  <c r="C42"/>
  <c r="J43"/>
  <c r="K43"/>
  <c r="L43"/>
  <c r="C45"/>
  <c r="J46"/>
  <c r="K46"/>
  <c r="L46"/>
  <c r="C48"/>
  <c r="J49"/>
  <c r="K49"/>
  <c r="L49"/>
  <c r="C51"/>
  <c r="J57"/>
  <c r="J56"/>
  <c r="K57"/>
  <c r="K56"/>
  <c r="L57"/>
  <c r="L56"/>
  <c r="C59"/>
  <c r="J60"/>
  <c r="K60"/>
  <c r="L60"/>
  <c r="C61"/>
  <c r="C62"/>
  <c r="D70"/>
  <c r="AK539" i="13"/>
  <c r="AK509"/>
  <c r="AK662"/>
  <c r="AK624"/>
  <c r="AF539"/>
  <c r="AF509"/>
  <c r="AF662"/>
  <c r="AF624"/>
  <c r="C688"/>
  <c r="AE12"/>
  <c r="AF12"/>
  <c r="AG12"/>
  <c r="AH12"/>
  <c r="AI12"/>
  <c r="AJ12"/>
  <c r="AL28"/>
  <c r="AL12"/>
  <c r="AL11"/>
  <c r="AM12"/>
  <c r="AN12"/>
  <c r="AO12"/>
  <c r="K28"/>
  <c r="K12"/>
  <c r="K11"/>
  <c r="L12"/>
  <c r="M12"/>
  <c r="N12"/>
  <c r="O12"/>
  <c r="P12"/>
  <c r="P11"/>
  <c r="Q12"/>
  <c r="Q11"/>
  <c r="R12"/>
  <c r="T12"/>
  <c r="U12"/>
  <c r="V12"/>
  <c r="W12"/>
  <c r="X12"/>
  <c r="Y12"/>
  <c r="Z12"/>
  <c r="AA12"/>
  <c r="AB12"/>
  <c r="AC12"/>
  <c r="AD12"/>
  <c r="D123"/>
  <c r="D126"/>
  <c r="D128"/>
  <c r="D146"/>
  <c r="D149"/>
  <c r="D151"/>
  <c r="D155"/>
  <c r="D13"/>
  <c r="D12"/>
  <c r="E141"/>
  <c r="E128"/>
  <c r="E122"/>
  <c r="E14"/>
  <c r="E17"/>
  <c r="E12"/>
  <c r="F12"/>
  <c r="G12"/>
  <c r="H12"/>
  <c r="I12"/>
  <c r="J123"/>
  <c r="J122"/>
  <c r="J12"/>
  <c r="X626"/>
  <c r="X662"/>
  <c r="X624"/>
  <c r="D625"/>
  <c r="D624"/>
  <c r="E625"/>
  <c r="E624"/>
  <c r="F625"/>
  <c r="F624"/>
  <c r="G625"/>
  <c r="G624"/>
  <c r="H625"/>
  <c r="H624"/>
  <c r="I625"/>
  <c r="I624"/>
  <c r="J625"/>
  <c r="J624"/>
  <c r="K625"/>
  <c r="K624"/>
  <c r="L625"/>
  <c r="L624"/>
  <c r="M625"/>
  <c r="M624"/>
  <c r="N625"/>
  <c r="N624"/>
  <c r="O625"/>
  <c r="O624"/>
  <c r="P625"/>
  <c r="P624"/>
  <c r="Q625"/>
  <c r="Q624"/>
  <c r="R625"/>
  <c r="R624"/>
  <c r="T625"/>
  <c r="T624"/>
  <c r="U625"/>
  <c r="U624"/>
  <c r="V625"/>
  <c r="V624"/>
  <c r="W625"/>
  <c r="W624"/>
  <c r="Y662"/>
  <c r="Y625"/>
  <c r="Z662"/>
  <c r="Z625"/>
  <c r="Z624"/>
  <c r="AA662"/>
  <c r="AA625"/>
  <c r="AA624"/>
  <c r="AB662"/>
  <c r="AB625"/>
  <c r="AB624"/>
  <c r="AC662"/>
  <c r="AC625"/>
  <c r="AC624"/>
  <c r="AD662"/>
  <c r="AD625"/>
  <c r="AD624"/>
  <c r="AE662"/>
  <c r="AE625"/>
  <c r="AE624"/>
  <c r="AG662"/>
  <c r="AG625"/>
  <c r="AG624"/>
  <c r="AH662"/>
  <c r="AH625"/>
  <c r="AH624"/>
  <c r="AI662"/>
  <c r="AI625"/>
  <c r="AI624"/>
  <c r="AJ662"/>
  <c r="AJ625"/>
  <c r="AJ624"/>
  <c r="AL625"/>
  <c r="AL624"/>
  <c r="AM625"/>
  <c r="AM624"/>
  <c r="AN625"/>
  <c r="AN624"/>
  <c r="AO625"/>
  <c r="AO624"/>
  <c r="AT393"/>
  <c r="AT128"/>
  <c r="C227"/>
  <c r="Q539"/>
  <c r="Q549"/>
  <c r="Q509"/>
  <c r="R539"/>
  <c r="R549"/>
  <c r="R509"/>
  <c r="T539"/>
  <c r="T549"/>
  <c r="U539"/>
  <c r="U549"/>
  <c r="U509"/>
  <c r="V539"/>
  <c r="V549"/>
  <c r="V509"/>
  <c r="W539"/>
  <c r="W549"/>
  <c r="W509"/>
  <c r="X539"/>
  <c r="X549"/>
  <c r="Y539"/>
  <c r="Y549"/>
  <c r="Y509"/>
  <c r="Z539"/>
  <c r="Z549"/>
  <c r="Z509"/>
  <c r="AA539"/>
  <c r="AA549"/>
  <c r="AA509"/>
  <c r="AB539"/>
  <c r="AB549"/>
  <c r="AC539"/>
  <c r="AC549"/>
  <c r="AC509"/>
  <c r="AD539"/>
  <c r="AD509"/>
  <c r="P539"/>
  <c r="P549"/>
  <c r="P509"/>
  <c r="P343"/>
  <c r="P772"/>
  <c r="L539"/>
  <c r="L509"/>
  <c r="E511"/>
  <c r="E510"/>
  <c r="E550"/>
  <c r="E549"/>
  <c r="C549"/>
  <c r="E555"/>
  <c r="E558"/>
  <c r="C626"/>
  <c r="E13"/>
  <c r="F13"/>
  <c r="G13"/>
  <c r="H13"/>
  <c r="I13"/>
  <c r="J13"/>
  <c r="K13"/>
  <c r="L13"/>
  <c r="M13"/>
  <c r="N13"/>
  <c r="O13"/>
  <c r="R13"/>
  <c r="S13"/>
  <c r="T13"/>
  <c r="U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C30"/>
  <c r="C35"/>
  <c r="C60"/>
  <c r="C64"/>
  <c r="C70"/>
  <c r="C74"/>
  <c r="C75"/>
  <c r="C78"/>
  <c r="C86"/>
  <c r="X90"/>
  <c r="Y90"/>
  <c r="C90"/>
  <c r="C107"/>
  <c r="C112"/>
  <c r="E123"/>
  <c r="F123"/>
  <c r="G123"/>
  <c r="H123"/>
  <c r="I123"/>
  <c r="C126"/>
  <c r="C128"/>
  <c r="L162"/>
  <c r="C162"/>
  <c r="C184"/>
  <c r="C185"/>
  <c r="C195"/>
  <c r="C225"/>
  <c r="C298"/>
  <c r="C299"/>
  <c r="C334"/>
  <c r="D511"/>
  <c r="D510"/>
  <c r="D518"/>
  <c r="D539"/>
  <c r="F509"/>
  <c r="G509"/>
  <c r="H539"/>
  <c r="H509"/>
  <c r="I539"/>
  <c r="I509"/>
  <c r="J539"/>
  <c r="J509"/>
  <c r="K539"/>
  <c r="K509"/>
  <c r="M539"/>
  <c r="M509"/>
  <c r="M343"/>
  <c r="N518"/>
  <c r="N539"/>
  <c r="N509"/>
  <c r="N343"/>
  <c r="O539"/>
  <c r="O549"/>
  <c r="O509"/>
  <c r="AE539"/>
  <c r="AE509"/>
  <c r="AG539"/>
  <c r="AG509"/>
  <c r="AH539"/>
  <c r="AH509"/>
  <c r="AI539"/>
  <c r="AI509"/>
  <c r="AJ539"/>
  <c r="AJ509"/>
  <c r="AL539"/>
  <c r="AL509"/>
  <c r="AM539"/>
  <c r="AM509"/>
  <c r="AM343"/>
  <c r="AN539"/>
  <c r="AN509"/>
  <c r="AN343"/>
  <c r="AO509"/>
  <c r="C345"/>
  <c r="C361"/>
  <c r="C375"/>
  <c r="C380"/>
  <c r="C456"/>
  <c r="C491"/>
  <c r="F511"/>
  <c r="G511"/>
  <c r="H511"/>
  <c r="I511"/>
  <c r="J511"/>
  <c r="K511"/>
  <c r="L511"/>
  <c r="M511"/>
  <c r="N511"/>
  <c r="O511"/>
  <c r="P511"/>
  <c r="R511"/>
  <c r="S511"/>
  <c r="T511"/>
  <c r="V511"/>
  <c r="W511"/>
  <c r="X511"/>
  <c r="Y511"/>
  <c r="Z511"/>
  <c r="AA511"/>
  <c r="AB511"/>
  <c r="AC511"/>
  <c r="AD511"/>
  <c r="AE511"/>
  <c r="AF511"/>
  <c r="AG511"/>
  <c r="AH511"/>
  <c r="AI511"/>
  <c r="AJ511"/>
  <c r="AK511"/>
  <c r="AL511"/>
  <c r="AM511"/>
  <c r="AN511"/>
  <c r="AO511"/>
  <c r="C512"/>
  <c r="C513"/>
  <c r="C514"/>
  <c r="C515"/>
  <c r="C516"/>
  <c r="C517"/>
  <c r="C518"/>
  <c r="Z528"/>
  <c r="C528"/>
  <c r="C538"/>
  <c r="C662"/>
  <c r="C672"/>
  <c r="C678"/>
  <c r="T695"/>
  <c r="U695"/>
  <c r="V695"/>
  <c r="W695"/>
  <c r="C705"/>
  <c r="C706"/>
  <c r="C707"/>
  <c r="C708"/>
  <c r="C709"/>
  <c r="C710"/>
  <c r="C711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AP772"/>
  <c r="H525" i="5"/>
  <c r="H526"/>
  <c r="H527"/>
  <c r="H639"/>
  <c r="H641"/>
  <c r="H642"/>
  <c r="H644"/>
  <c r="H645"/>
  <c r="H648"/>
  <c r="H638"/>
  <c r="H629"/>
  <c r="H630"/>
  <c r="H628"/>
  <c r="H625"/>
  <c r="H626"/>
  <c r="H627"/>
  <c r="H624"/>
  <c r="AG28" i="13"/>
  <c r="AG11"/>
  <c r="O28"/>
  <c r="O11"/>
  <c r="C695"/>
  <c r="D712"/>
  <c r="C453"/>
  <c r="C458"/>
  <c r="AK360"/>
  <c r="AK343"/>
  <c r="AJ360"/>
  <c r="AC360"/>
  <c r="AB360"/>
  <c r="U360"/>
  <c r="T360"/>
  <c r="J360"/>
  <c r="J343"/>
  <c r="I360"/>
  <c r="I343"/>
  <c r="E202"/>
  <c r="C202"/>
  <c r="D175"/>
  <c r="C47"/>
  <c r="AI53"/>
  <c r="AA53"/>
  <c r="S53"/>
  <c r="I53"/>
  <c r="AI29"/>
  <c r="AH29"/>
  <c r="AH28"/>
  <c r="AH11"/>
  <c r="AH772"/>
  <c r="AA29"/>
  <c r="Z29"/>
  <c r="S29"/>
  <c r="R29"/>
  <c r="R28"/>
  <c r="R11"/>
  <c r="I29"/>
  <c r="H29"/>
  <c r="C43"/>
  <c r="C748"/>
  <c r="AI343"/>
  <c r="H343"/>
  <c r="AB509"/>
  <c r="X509"/>
  <c r="T509"/>
  <c r="Z703"/>
  <c r="Y703"/>
  <c r="U703"/>
  <c r="M703"/>
  <c r="L703"/>
  <c r="X703"/>
  <c r="X671"/>
  <c r="D475"/>
  <c r="C475"/>
  <c r="AO343"/>
  <c r="AN53"/>
  <c r="AN28"/>
  <c r="AN11"/>
  <c r="AN772"/>
  <c r="AE53"/>
  <c r="W53"/>
  <c r="M53"/>
  <c r="E53"/>
  <c r="W703"/>
  <c r="G703"/>
  <c r="Y624"/>
  <c r="C625"/>
  <c r="C624"/>
  <c r="C712"/>
  <c r="AI28"/>
  <c r="AI11"/>
  <c r="AI772"/>
  <c r="C12"/>
  <c r="AE28"/>
  <c r="AE11"/>
  <c r="M28"/>
  <c r="M11"/>
  <c r="E28"/>
  <c r="AE343"/>
  <c r="O343"/>
  <c r="O772"/>
  <c r="M772"/>
  <c r="F343"/>
  <c r="C13"/>
  <c r="E509"/>
  <c r="T703"/>
  <c r="H703"/>
  <c r="N16" i="15"/>
  <c r="D71"/>
  <c r="AJ343" i="13"/>
  <c r="AG343"/>
  <c r="C123"/>
  <c r="L9" i="15"/>
  <c r="L8"/>
  <c r="G9"/>
  <c r="G8"/>
  <c r="G7"/>
  <c r="AA703" i="13"/>
  <c r="V703"/>
  <c r="R703"/>
  <c r="N703"/>
  <c r="J703"/>
  <c r="F703"/>
  <c r="E703"/>
  <c r="Y671"/>
  <c r="D452"/>
  <c r="AL360"/>
  <c r="AL343"/>
  <c r="AL772"/>
  <c r="AH360"/>
  <c r="AH343"/>
  <c r="AD360"/>
  <c r="AD343"/>
  <c r="Z360"/>
  <c r="Z343"/>
  <c r="V360"/>
  <c r="R360"/>
  <c r="R343"/>
  <c r="K360"/>
  <c r="K343"/>
  <c r="K772"/>
  <c r="G360"/>
  <c r="G343"/>
  <c r="AJ29"/>
  <c r="AF29"/>
  <c r="AB29"/>
  <c r="X29"/>
  <c r="T29"/>
  <c r="N29"/>
  <c r="J29"/>
  <c r="F29"/>
  <c r="D68" i="15"/>
  <c r="I6" i="12"/>
  <c r="K9"/>
  <c r="J9" i="15"/>
  <c r="J8"/>
  <c r="C22"/>
  <c r="C60"/>
  <c r="D73"/>
  <c r="C49"/>
  <c r="D72"/>
  <c r="C46"/>
  <c r="K33"/>
  <c r="K32"/>
  <c r="C36"/>
  <c r="L33"/>
  <c r="L32"/>
  <c r="J33"/>
  <c r="J32"/>
  <c r="K9"/>
  <c r="K8"/>
  <c r="K7"/>
  <c r="N17"/>
  <c r="N22"/>
  <c r="F9"/>
  <c r="F8"/>
  <c r="F7"/>
  <c r="C25"/>
  <c r="C16"/>
  <c r="D509" i="13"/>
  <c r="C510"/>
  <c r="N19" i="15"/>
  <c r="N18"/>
  <c r="C344" i="13"/>
  <c r="E343"/>
  <c r="D53"/>
  <c r="C54"/>
  <c r="D28"/>
  <c r="C539"/>
  <c r="D145"/>
  <c r="C19" i="15"/>
  <c r="I33"/>
  <c r="I32"/>
  <c r="Z671" i="13"/>
  <c r="C671"/>
  <c r="C452"/>
  <c r="V343"/>
  <c r="L360"/>
  <c r="L343"/>
  <c r="D386"/>
  <c r="C386"/>
  <c r="Z175"/>
  <c r="AM53"/>
  <c r="AH53"/>
  <c r="AD53"/>
  <c r="AD28"/>
  <c r="AD11"/>
  <c r="Z53"/>
  <c r="V53"/>
  <c r="V28"/>
  <c r="V11"/>
  <c r="R53"/>
  <c r="L53"/>
  <c r="H53"/>
  <c r="AM28"/>
  <c r="AM11"/>
  <c r="AM772"/>
  <c r="AC28"/>
  <c r="AC11"/>
  <c r="Y28"/>
  <c r="Y11"/>
  <c r="U28"/>
  <c r="U11"/>
  <c r="L28"/>
  <c r="G28"/>
  <c r="C739"/>
  <c r="N7" i="12"/>
  <c r="K12"/>
  <c r="K10"/>
  <c r="K6"/>
  <c r="K8"/>
  <c r="C56" i="15"/>
  <c r="D69"/>
  <c r="D67"/>
  <c r="L175" i="13"/>
  <c r="C236"/>
  <c r="C40" i="15"/>
  <c r="E33"/>
  <c r="E32"/>
  <c r="G11" i="13"/>
  <c r="C10" i="15"/>
  <c r="I9"/>
  <c r="I8"/>
  <c r="C34"/>
  <c r="C57"/>
  <c r="C43"/>
  <c r="H9"/>
  <c r="H8"/>
  <c r="H7"/>
  <c r="E9"/>
  <c r="E8"/>
  <c r="C738" i="13"/>
  <c r="D703"/>
  <c r="C490"/>
  <c r="X420"/>
  <c r="AF343"/>
  <c r="AB343"/>
  <c r="T343"/>
  <c r="D360"/>
  <c r="AC343"/>
  <c r="AA343"/>
  <c r="Y343"/>
  <c r="W343"/>
  <c r="U343"/>
  <c r="S343"/>
  <c r="Q343"/>
  <c r="Q772"/>
  <c r="E175"/>
  <c r="E11"/>
  <c r="C161"/>
  <c r="X89"/>
  <c r="C89"/>
  <c r="AO53"/>
  <c r="AO28"/>
  <c r="AO11"/>
  <c r="AO772"/>
  <c r="AJ53"/>
  <c r="AF53"/>
  <c r="AB53"/>
  <c r="X53"/>
  <c r="X28"/>
  <c r="T53"/>
  <c r="N53"/>
  <c r="J53"/>
  <c r="F53"/>
  <c r="F28"/>
  <c r="F11"/>
  <c r="F772"/>
  <c r="AF28"/>
  <c r="AF11"/>
  <c r="AA28"/>
  <c r="AA11"/>
  <c r="W28"/>
  <c r="W11"/>
  <c r="S28"/>
  <c r="S11"/>
  <c r="N28"/>
  <c r="N11"/>
  <c r="N772"/>
  <c r="I28"/>
  <c r="I11"/>
  <c r="C751"/>
  <c r="N11" i="15"/>
  <c r="N12"/>
  <c r="AK28" i="13"/>
  <c r="AK11"/>
  <c r="AK772"/>
  <c r="X297"/>
  <c r="C297"/>
  <c r="E6" i="12"/>
  <c r="I772" i="13"/>
  <c r="J28"/>
  <c r="J11"/>
  <c r="J772"/>
  <c r="T28"/>
  <c r="T11"/>
  <c r="AB28"/>
  <c r="AB11"/>
  <c r="AJ28"/>
  <c r="AJ11"/>
  <c r="AJ772"/>
  <c r="H28"/>
  <c r="H11"/>
  <c r="H772"/>
  <c r="Z28"/>
  <c r="Z11"/>
  <c r="C509"/>
  <c r="C29"/>
  <c r="Z772"/>
  <c r="AE772"/>
  <c r="AG772"/>
  <c r="R772"/>
  <c r="L11"/>
  <c r="AD772"/>
  <c r="L7" i="15"/>
  <c r="G772" i="13"/>
  <c r="C33" i="15"/>
  <c r="C32"/>
  <c r="I7"/>
  <c r="D66"/>
  <c r="J7"/>
  <c r="C360" i="13"/>
  <c r="D343"/>
  <c r="C420"/>
  <c r="X419"/>
  <c r="C703"/>
  <c r="S772"/>
  <c r="W772"/>
  <c r="N10" i="15"/>
  <c r="X11" i="13"/>
  <c r="C175"/>
  <c r="U772"/>
  <c r="Y772"/>
  <c r="AC772"/>
  <c r="T772"/>
  <c r="AB772"/>
  <c r="E7" i="15"/>
  <c r="L772" i="13"/>
  <c r="V772"/>
  <c r="C53"/>
  <c r="E772"/>
  <c r="D122"/>
  <c r="C145"/>
  <c r="AA772"/>
  <c r="AF772"/>
  <c r="C9" i="15"/>
  <c r="C8"/>
  <c r="C7"/>
  <c r="C28" i="13"/>
  <c r="C122"/>
  <c r="D11"/>
  <c r="C419"/>
  <c r="X343"/>
  <c r="X772"/>
  <c r="C11"/>
  <c r="D772"/>
  <c r="C343"/>
  <c r="C772"/>
</calcChain>
</file>

<file path=xl/comments1.xml><?xml version="1.0" encoding="utf-8"?>
<comments xmlns="http://schemas.openxmlformats.org/spreadsheetml/2006/main">
  <authors>
    <author>User</author>
  </authors>
  <commentList>
    <comment ref="D180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Cần làm rõ thực tế của cống đầu kênh như thế nào mà một cống 4 đơn vị QL sau cống đầu kênh để giải trình với Sở</t>
        </r>
      </text>
    </comment>
  </commentList>
</comments>
</file>

<file path=xl/sharedStrings.xml><?xml version="1.0" encoding="utf-8"?>
<sst xmlns="http://schemas.openxmlformats.org/spreadsheetml/2006/main" count="3346" uniqueCount="1336">
  <si>
    <t>HTX DN Nguyệt Áng</t>
  </si>
  <si>
    <t>HTDN An Phú</t>
  </si>
  <si>
    <t>Cộng:</t>
  </si>
  <si>
    <t>Tuyên Hóa</t>
  </si>
  <si>
    <t>Quảng Trạch</t>
  </si>
  <si>
    <t>Rào Nan</t>
  </si>
  <si>
    <t>Bố Trạch</t>
  </si>
  <si>
    <t>Phú Vinh</t>
  </si>
  <si>
    <t>Kiến Giang</t>
  </si>
  <si>
    <t>Quảng Ninh</t>
  </si>
  <si>
    <t>HTX Trùng Quán</t>
  </si>
  <si>
    <t>UBND xã Quảng Trường</t>
  </si>
  <si>
    <t>UBND xã Quảng Liên</t>
  </si>
  <si>
    <t>CN Phú Vinh</t>
  </si>
  <si>
    <t>HTX NN Bắc Lý</t>
  </si>
  <si>
    <r>
      <t xml:space="preserve">Công trình Mỹ Trung         </t>
    </r>
    <r>
      <rPr>
        <sz val="12"/>
        <rFont val="Times New Roman"/>
        <family val="1"/>
      </rPr>
      <t>( Hồng Thủy)</t>
    </r>
  </si>
  <si>
    <r>
      <t xml:space="preserve">Công trình Mỹ Trung         </t>
    </r>
    <r>
      <rPr>
        <sz val="12"/>
        <rFont val="Times New Roman"/>
        <family val="1"/>
      </rPr>
      <t>( Phong Thủy)</t>
    </r>
  </si>
  <si>
    <r>
      <t xml:space="preserve">Công trình Mỹ Trung         </t>
    </r>
    <r>
      <rPr>
        <sz val="12"/>
        <rFont val="Times New Roman"/>
        <family val="1"/>
      </rPr>
      <t>(Thanh Thủy)</t>
    </r>
  </si>
  <si>
    <r>
      <t xml:space="preserve">Công trình Mỹ Trung         </t>
    </r>
    <r>
      <rPr>
        <sz val="12"/>
        <rFont val="Times New Roman"/>
        <family val="1"/>
      </rPr>
      <t>(Cam Thủy)</t>
    </r>
  </si>
  <si>
    <r>
      <t xml:space="preserve">Công trình An Mã              </t>
    </r>
    <r>
      <rPr>
        <sz val="12"/>
        <rFont val="Times New Roman"/>
        <family val="1"/>
      </rPr>
      <t>( An Thủy )</t>
    </r>
  </si>
  <si>
    <r>
      <t xml:space="preserve">Công trình An Mã              </t>
    </r>
    <r>
      <rPr>
        <sz val="12"/>
        <rFont val="Times New Roman"/>
        <family val="1"/>
      </rPr>
      <t>( Sơn Thủy )</t>
    </r>
  </si>
  <si>
    <r>
      <t xml:space="preserve">Công trình An Mã              </t>
    </r>
    <r>
      <rPr>
        <sz val="12"/>
        <rFont val="Times New Roman"/>
        <family val="1"/>
      </rPr>
      <t>( Lộc Thủy )</t>
    </r>
  </si>
  <si>
    <r>
      <t xml:space="preserve">Công trình An Mã              </t>
    </r>
    <r>
      <rPr>
        <sz val="12"/>
        <rFont val="Times New Roman"/>
        <family val="1"/>
      </rPr>
      <t>( Hồng Thủy )</t>
    </r>
  </si>
  <si>
    <r>
      <t xml:space="preserve">Công trình An Mã              </t>
    </r>
    <r>
      <rPr>
        <sz val="12"/>
        <rFont val="Times New Roman"/>
        <family val="1"/>
      </rPr>
      <t>( Phong Thủy )</t>
    </r>
  </si>
  <si>
    <r>
      <t xml:space="preserve">Công trình Hồ chứa nước An Mã </t>
    </r>
    <r>
      <rPr>
        <sz val="12"/>
        <rFont val="Times New Roman"/>
        <family val="1"/>
      </rPr>
      <t>( Tân Thủy)</t>
    </r>
  </si>
  <si>
    <r>
      <t xml:space="preserve">Công trình Cống Mỹ Trung </t>
    </r>
    <r>
      <rPr>
        <i/>
        <sz val="12"/>
        <rFont val="Times New Roman"/>
        <family val="1"/>
      </rPr>
      <t>( Gia Ninh)</t>
    </r>
  </si>
  <si>
    <r>
      <t xml:space="preserve">Công trình Cống Mỹ Trung </t>
    </r>
    <r>
      <rPr>
        <i/>
        <sz val="12"/>
        <rFont val="Times New Roman"/>
        <family val="1"/>
      </rPr>
      <t>(Võ Ninh)</t>
    </r>
  </si>
  <si>
    <r>
      <t xml:space="preserve">Công trình Cống Mỹ Trung </t>
    </r>
    <r>
      <rPr>
        <i/>
        <sz val="12"/>
        <rFont val="Times New Roman"/>
        <family val="1"/>
      </rPr>
      <t>(Tân Ninh)</t>
    </r>
  </si>
  <si>
    <r>
      <t xml:space="preserve">Công trình Cống Mỹ Trung </t>
    </r>
    <r>
      <rPr>
        <i/>
        <sz val="12"/>
        <rFont val="Times New Roman"/>
        <family val="1"/>
      </rPr>
      <t>(Vạn Ninh)</t>
    </r>
  </si>
  <si>
    <r>
      <t xml:space="preserve">Công trình Hồ chứa nước An Mã </t>
    </r>
    <r>
      <rPr>
        <sz val="12"/>
        <rFont val="Times New Roman"/>
        <family val="1"/>
      </rPr>
      <t>( Vạn Ninh)</t>
    </r>
  </si>
  <si>
    <r>
      <t xml:space="preserve">Công trình Hồ chứa nước An Mã </t>
    </r>
    <r>
      <rPr>
        <sz val="12"/>
        <rFont val="Times New Roman"/>
        <family val="1"/>
      </rPr>
      <t>( Hoa Thủy)</t>
    </r>
  </si>
  <si>
    <r>
      <t>Công trình Hồ chứa nước An Mã</t>
    </r>
    <r>
      <rPr>
        <sz val="12"/>
        <rFont val="Times New Roman"/>
        <family val="1"/>
      </rPr>
      <t xml:space="preserve"> (Thanh Thủy)</t>
    </r>
  </si>
  <si>
    <r>
      <t xml:space="preserve">Công trình Hồ chứa nước An Mã </t>
    </r>
    <r>
      <rPr>
        <sz val="12"/>
        <rFont val="Times New Roman"/>
        <family val="1"/>
      </rPr>
      <t>(Cam Thủy)</t>
    </r>
  </si>
  <si>
    <r>
      <t xml:space="preserve">Công trình Cống Mỹ Trung </t>
    </r>
    <r>
      <rPr>
        <i/>
        <sz val="12"/>
        <rFont val="Times New Roman"/>
        <family val="1"/>
      </rPr>
      <t>(Hoa Thủy)</t>
    </r>
  </si>
  <si>
    <r>
      <t xml:space="preserve">Công trình Cống Mỹ Trung </t>
    </r>
    <r>
      <rPr>
        <i/>
        <sz val="12"/>
        <rFont val="Times New Roman"/>
        <family val="1"/>
      </rPr>
      <t>(An Ninh)</t>
    </r>
  </si>
  <si>
    <r>
      <t xml:space="preserve">Công trình Cống Mỹ Trung </t>
    </r>
    <r>
      <rPr>
        <i/>
        <sz val="12"/>
        <rFont val="Times New Roman"/>
        <family val="1"/>
      </rPr>
      <t>(Dương Thủy)</t>
    </r>
  </si>
  <si>
    <r>
      <t xml:space="preserve">Công trình An Mã    </t>
    </r>
    <r>
      <rPr>
        <i/>
        <sz val="12"/>
        <rFont val="Times New Roman"/>
        <family val="1"/>
      </rPr>
      <t>(Dương Thủy)</t>
    </r>
  </si>
  <si>
    <r>
      <t xml:space="preserve">Công trình Cống Mỹ Trung </t>
    </r>
    <r>
      <rPr>
        <i/>
        <sz val="12"/>
        <rFont val="Times New Roman"/>
        <family val="1"/>
      </rPr>
      <t>( Phú Thủy)</t>
    </r>
  </si>
  <si>
    <t>Công trình Đá Mài ( Nam Trạch)</t>
  </si>
  <si>
    <r>
      <t xml:space="preserve">Công trình An Mã </t>
    </r>
    <r>
      <rPr>
        <sz val="12"/>
        <rFont val="Times New Roman"/>
        <family val="1"/>
      </rPr>
      <t>( Mai Thủy)</t>
    </r>
  </si>
  <si>
    <r>
      <t xml:space="preserve">Công trình An Mã  </t>
    </r>
    <r>
      <rPr>
        <sz val="12"/>
        <rFont val="Times New Roman"/>
        <family val="1"/>
      </rPr>
      <t>( TT Kiến Giang)</t>
    </r>
  </si>
  <si>
    <r>
      <t xml:space="preserve">Công trình An Mã </t>
    </r>
    <r>
      <rPr>
        <sz val="12"/>
        <rFont val="Times New Roman"/>
        <family val="1"/>
      </rPr>
      <t>( Liên Thủy)</t>
    </r>
  </si>
  <si>
    <r>
      <t xml:space="preserve">Công trình An Mã </t>
    </r>
    <r>
      <rPr>
        <i/>
        <sz val="12"/>
        <rFont val="Times New Roman"/>
        <family val="1"/>
      </rPr>
      <t>( Mỹ Thủy)</t>
    </r>
  </si>
  <si>
    <t>HTX Mai Hạ (Xuân Thủy)</t>
  </si>
  <si>
    <t>HTX Xuân Lai (Xuân Thủy)</t>
  </si>
  <si>
    <t>HTX Phan Xá (Xuân Thủy)</t>
  </si>
  <si>
    <t>HTX Xuân Giang (Thị trấn Kiến Giang</t>
  </si>
  <si>
    <t>HTX Xuân Hồi (Liên Thủy)</t>
  </si>
  <si>
    <t xml:space="preserve">K0+850 </t>
  </si>
  <si>
    <t>HTX Quy Hậu (Liên Thủy)</t>
  </si>
  <si>
    <t>HTX Thượng Giang (TT Kiền Giang)</t>
  </si>
  <si>
    <t>HTX Ngô Xá (Sơn Thủy)</t>
  </si>
  <si>
    <t>HTX Lê xá (Mai Thủy)</t>
  </si>
  <si>
    <t>HTX Văn Xá (Xuân Thủy)</t>
  </si>
  <si>
    <t>HTX Hoàng Giang (Xuân Thủy)</t>
  </si>
  <si>
    <t>HTX Tiền Thiệp (Xuân Thủy)</t>
  </si>
  <si>
    <t>HTX Xuân Bồ (Xuân Thủy)</t>
  </si>
  <si>
    <t>Thôn Đông Dương (Q. Phương)</t>
  </si>
  <si>
    <t>Thôn Phù Lưu ( Q. Lưu)</t>
  </si>
  <si>
    <t>Thôn Tam Đa (Q. Lưu)</t>
  </si>
  <si>
    <t>Thôn 5 (Q. Thạch)</t>
  </si>
  <si>
    <t>Thôn 6+ thôn 2 (Q. Thạch)</t>
  </si>
  <si>
    <t>Thôn 6 (Q. Thạch)</t>
  </si>
  <si>
    <t>Thôn 4 (Q. Thạch)</t>
  </si>
  <si>
    <t>Thôn 3 (Q. Thạch)</t>
  </si>
  <si>
    <t>Thôn 7+ thôn 3 (Q. Thạch)</t>
  </si>
  <si>
    <t>Thôn 7+ thôn 8 (Q.Thạch)</t>
  </si>
  <si>
    <t>Thôn 7 (Q.Thạch)</t>
  </si>
  <si>
    <t xml:space="preserve">Kênh V/c 1 </t>
  </si>
  <si>
    <t xml:space="preserve">Kênh V/c 16 </t>
  </si>
  <si>
    <t xml:space="preserve">Kênh V/c 15 </t>
  </si>
  <si>
    <t>Thôn phú Lộc (Q.Phú)</t>
  </si>
  <si>
    <t>Thôn Nam Lãnh (Q. Phú)</t>
  </si>
  <si>
    <t xml:space="preserve">Kênh V/c 1 F10 </t>
  </si>
  <si>
    <t>Thôn Đơn sa (Q. Phúc)</t>
  </si>
  <si>
    <t>Thôn Diên Phúc (Q. Phúc)</t>
  </si>
  <si>
    <t>Thôn Mỹ Hòa (Q. Phúc)</t>
  </si>
  <si>
    <t>Thôn Nhân Thọ (Q. Thọ)</t>
  </si>
  <si>
    <t>Thôn Thọ Đơn (Q. Thọ)</t>
  </si>
  <si>
    <t xml:space="preserve">Kênh N23d </t>
  </si>
  <si>
    <t>Thôn Chính Trực (Q. Long)</t>
  </si>
  <si>
    <t>Xuân Kiều (Q. Xuân)</t>
  </si>
  <si>
    <t>Thôn Thanh Bình (Q. Xuân)</t>
  </si>
  <si>
    <t>Thôn Thanh Lương (Q. Xuân)</t>
  </si>
  <si>
    <t>Thôn Hòa Bình (Q. Hưng)</t>
  </si>
  <si>
    <t>Thôn Hưng Lộc (Q. Hưng)</t>
  </si>
  <si>
    <t>Hưng Lộc, Tú Loan (Q.Hưng)</t>
  </si>
  <si>
    <t>Thôn Tú Loan (Q. Hưng)</t>
  </si>
  <si>
    <t>Tú Loan, Thanh Bình (Q. Hưng)</t>
  </si>
  <si>
    <t>Thôn Sơn Tùng (Q. Tùng)</t>
  </si>
  <si>
    <t>Thôn Phúc Kiều (Q. Tùng)</t>
  </si>
  <si>
    <t>Phúc Kiều, Di Lộc (Q. Tùng)</t>
  </si>
  <si>
    <t>Thôn Di Lộc (Q. Tùng)</t>
  </si>
  <si>
    <t>Dy Lộc, trại giống (Q. Tùng)</t>
  </si>
  <si>
    <t xml:space="preserve">Kênh V/C N2a </t>
  </si>
  <si>
    <t>Thôn Đất Đỏ (Q. Châu)</t>
  </si>
  <si>
    <t>Thôn Hòa Lạc (Q. Châu)</t>
  </si>
  <si>
    <t>Hòa Lạc, Tiền Tiến (Q. Châu)</t>
  </si>
  <si>
    <t>Thôn Tiền Tiến (Q. Châu)</t>
  </si>
  <si>
    <t>Tiền Tiến , Trung Minh (Q. Châu)</t>
  </si>
  <si>
    <t xml:space="preserve">V/c 1 </t>
  </si>
  <si>
    <t>Thôn Thanh Sơn (Q. Thanh)</t>
  </si>
  <si>
    <t>Thôn Thanh Sơn, Phù Ninh (Q. Thanh)</t>
  </si>
  <si>
    <t>Thôn Phù Ninh (Q. Thanh)</t>
  </si>
  <si>
    <t>Thôn Tân An (Q. Thanh)</t>
  </si>
  <si>
    <t xml:space="preserve">V/c 6 </t>
  </si>
  <si>
    <t xml:space="preserve">V/c 7 </t>
  </si>
  <si>
    <t>Thôn Hướng Phương (Q. Phương)</t>
  </si>
  <si>
    <t>Thôn Pháp Kệ (Q. Phương)</t>
  </si>
  <si>
    <t>Thôn Tô Xá (Q. Phương)</t>
  </si>
  <si>
    <t xml:space="preserve">Kênh N3 </t>
  </si>
  <si>
    <t>HTX Vĩnh Lộc (Q. Lộc)</t>
  </si>
  <si>
    <t>HTX Vĩnh Phước (Q. Lộc)</t>
  </si>
  <si>
    <t>Thanh Tân, Cao Cựu (Q. Hòa)</t>
  </si>
  <si>
    <t>HTX Thanh Tân (Q. Hòa)</t>
  </si>
  <si>
    <t>HTX Vĩnh Phú (Q. Hòa)</t>
  </si>
  <si>
    <t>HTX Hợp Hòa (Q. Hòa)</t>
  </si>
  <si>
    <t>Thôn Bắc, Nam (Q. Minh)</t>
  </si>
  <si>
    <t>HTX Minh Trường (Q. Minh)</t>
  </si>
  <si>
    <t>Thôn Linh Cận Sơn (Q. Sơn)</t>
  </si>
  <si>
    <t>Thôn Hà Sơn (Q. Sơn)</t>
  </si>
  <si>
    <t>Thôn Minh Sơn (Q. Sơn)</t>
  </si>
  <si>
    <t>HTX Diên Trường (Q. Sơn)</t>
  </si>
  <si>
    <t>Thôn Cửa Mẹc (Ngân Thủy)</t>
  </si>
  <si>
    <t>HTX Ninh Phước Thượng (Hoa Thủy)</t>
  </si>
  <si>
    <t>HTX Mỹ Đức (Xuân Thủy)</t>
  </si>
  <si>
    <t>Thôn Xuân Sơn (Vạn Ninh)</t>
  </si>
  <si>
    <t>Thôn Áng Sơn (Vạn Ninh)</t>
  </si>
  <si>
    <t>HTX Vạn Phúc (Vạn Ninh)</t>
  </si>
  <si>
    <t>HTX Vạn Hải (Vạn Ninh)</t>
  </si>
  <si>
    <t>Thôn Thủ Thừ (An Ninh)</t>
  </si>
  <si>
    <t>HTX Thống Nhất (An Ninh)</t>
  </si>
  <si>
    <t>Thôn Kim Nại (An Ninh)</t>
  </si>
  <si>
    <t>Thôn Cao Nhỉ (An Ninh)</t>
  </si>
  <si>
    <t>Thôn Cao Xuân (An Ninh)</t>
  </si>
  <si>
    <t>HTX Hoành Vinh (An Ninh)</t>
  </si>
  <si>
    <t>Thôn Đại Hữu (An Ninh)</t>
  </si>
  <si>
    <t>Trại Giống (An Ninh)</t>
  </si>
  <si>
    <t xml:space="preserve">Kênh chính Nam </t>
  </si>
  <si>
    <t>HTX Trùng Quán (Duy Ninh)</t>
  </si>
  <si>
    <t>HTX Hiển Lộc (Duy Ninh)</t>
  </si>
  <si>
    <t>HTX tả Phan (Duy Ninh)</t>
  </si>
  <si>
    <t>HTX Hiển Vinh (Duy Ninh)</t>
  </si>
  <si>
    <t>Thôn Trần Xá (Hàm Ninh)</t>
  </si>
  <si>
    <t>Thôn Trần Xá 1 (Hàm Ninh)</t>
  </si>
  <si>
    <t>Thôn Trần Xá 2 (Hàm Ninh)</t>
  </si>
  <si>
    <t>Thôn Trần Xá  (Hàm Ninh)</t>
  </si>
  <si>
    <t>Thôn Trần Xá 3 (Hàm Ninh)</t>
  </si>
  <si>
    <t>Thôn Quyết Tiến (Hàm Ninh)</t>
  </si>
  <si>
    <t>Thôn Hàm Hòa (Hàm Ninh)</t>
  </si>
  <si>
    <t>Thôn Trường Niên (hàm Ninh)</t>
  </si>
  <si>
    <t>HTX Lộc Long (Xuân Ninh)</t>
  </si>
  <si>
    <t>Thôn Võ Tân (Xuân Ninh)</t>
  </si>
  <si>
    <t>Thôn Phúc Mỹ (Xuân Ninh)</t>
  </si>
  <si>
    <t>HTX Xuân Dục (Xuân Ninh)</t>
  </si>
  <si>
    <t>HTX Cổ Hiền (Hiền Ninh)</t>
  </si>
  <si>
    <t>Thôn Đồng Tư (Hiền Ninh)</t>
  </si>
  <si>
    <t>HTX Trường Dục (Hiền Ninh)</t>
  </si>
  <si>
    <t>HTX Nguyệt Áng (Tân Ninh)</t>
  </si>
  <si>
    <t>HTX Thế Lộc (Tân Ninh)</t>
  </si>
  <si>
    <t>HTX Hòa Bình (Tân Ninh)</t>
  </si>
  <si>
    <t>HTX Quảng Xá (Tân Ninh)</t>
  </si>
  <si>
    <t>HTX Vinh Nhất (Gia Ninh)</t>
  </si>
  <si>
    <t>Thôn Quyết Thắng (Trường Xuân)</t>
  </si>
  <si>
    <t>Thôn Rào Đá (Trường Xuân)</t>
  </si>
  <si>
    <t>K0+100</t>
  </si>
  <si>
    <t>HTX Cổ Cảng (Mai Hóa)</t>
  </si>
  <si>
    <t>HTX Xuân Mai (Mai Hóa)</t>
  </si>
  <si>
    <t>Thôn Tây Trúc (Tiến Hóa)</t>
  </si>
  <si>
    <t>Thôn Tam Đa (Tiến Hóa)</t>
  </si>
  <si>
    <t>Thôn Tây Thủy (Tiến Hóa)</t>
  </si>
  <si>
    <t>Thôn Bàu 1,2,3 (Tiến Hóa)</t>
  </si>
  <si>
    <t>Thôn Trung Thủy (Tiến Hóa)</t>
  </si>
  <si>
    <t>Thôn Đông Thủy (Tiến Hóa)</t>
  </si>
  <si>
    <t>Thôn Tân Thủy (Tiến Hóa)</t>
  </si>
  <si>
    <t>Thôn Bàu 1 (Tiến Hóa)</t>
  </si>
  <si>
    <t>Thôn Bàu 2,3 (Tiến Hóa)</t>
  </si>
  <si>
    <t xml:space="preserve">Kênh N2 </t>
  </si>
  <si>
    <t>Thôn Nam (Vạn Trạch)</t>
  </si>
  <si>
    <t>Thôn Bắc (Vạn Trạch)</t>
  </si>
  <si>
    <t>Kênh Bắc N1</t>
  </si>
  <si>
    <t>Thôn Dinh (Vạn Trạch)</t>
  </si>
  <si>
    <t>HTX Tiền Phong (Vạn Trạch)</t>
  </si>
  <si>
    <t>Thôn Dài (Vạn Trạch)</t>
  </si>
  <si>
    <t>Thôn Mới (Vạn Trạch)</t>
  </si>
  <si>
    <t>Thôn Rẫy (Vạn Trạch)</t>
  </si>
  <si>
    <t>Kênh Nam N1</t>
  </si>
  <si>
    <t>Thôn Đồng Sơn (Sơn Lộc)</t>
  </si>
  <si>
    <t>Thôn Phú Sơn (Sơn Lộc)</t>
  </si>
  <si>
    <t>Kênh N5b</t>
  </si>
  <si>
    <t>Thôn Tây Thành (Nam Trạch)</t>
  </si>
  <si>
    <t>Thôn Đông Thành (Nam Trạch)</t>
  </si>
  <si>
    <t>Thôn Bàng (Hòa Trạch)</t>
  </si>
  <si>
    <t>Thôn Kéc (Hòa Trạch)</t>
  </si>
  <si>
    <t>Thôn Sen (Hòa Trạch)</t>
  </si>
  <si>
    <t>HTX Phúc Lý (Đại Trạch)</t>
  </si>
  <si>
    <t>HTX Đại Phương (Đại Trạch)</t>
  </si>
  <si>
    <t>HTX Trung Trạch ( Trung Trạch)</t>
  </si>
  <si>
    <t>Kênh N34</t>
  </si>
  <si>
    <t xml:space="preserve">Trại cá giống phương hạ </t>
  </si>
  <si>
    <t>HTX DVNN Đức Ninh (Đức Ninh)</t>
  </si>
  <si>
    <t>HTX DVNN Đức Ninh Đông (P.ĐN Đông)</t>
  </si>
  <si>
    <t>HTX DVNN Bắc Lý (Bắc Lý)</t>
  </si>
  <si>
    <t>HTX DVNN Nam Lý (Nam Lý)</t>
  </si>
  <si>
    <t>HTX DVNN Thống nhất (Đồng Phú)</t>
  </si>
  <si>
    <t>HTX DVNN Phú Mỹ (Bắc Nghĩa)</t>
  </si>
  <si>
    <t>HTX DVNN Quang Lộc (Lộc Ninh)</t>
  </si>
  <si>
    <t>HTX DVNN Hữu Cung (Lộc Ninh)</t>
  </si>
  <si>
    <t>HTX DVNN Phú Xá (Lộc Ninh)</t>
  </si>
  <si>
    <t>HTX DVNN Lệ Kỳ (Vĩnh Ninh)</t>
  </si>
  <si>
    <t>HTX DVNN Văn La (Lương Ninh)</t>
  </si>
  <si>
    <t>HTX DVNN Lương Yến (Lương Ninh)</t>
  </si>
  <si>
    <t>Thôn Tiến Giang (Văn Thủy)</t>
  </si>
  <si>
    <t>Thôn Văn Minh (Văn Thủy)</t>
  </si>
  <si>
    <t>Thôn Đông Xuân (Văn Thủy)</t>
  </si>
  <si>
    <t>Thôn Xuân Giang (Văn Thủy)</t>
  </si>
  <si>
    <t>Thôn Long Thủy (Trường Thủy)</t>
  </si>
  <si>
    <t>Thôn Đại Thủy (Trường Thủy)</t>
  </si>
  <si>
    <t>Bản Cây Bông (Kim Thủy)</t>
  </si>
  <si>
    <t>Thôn Tân Bằng (Tân Thủy)</t>
  </si>
  <si>
    <t>Thôn Tân Thái (Tân Thủy)</t>
  </si>
  <si>
    <t>HTX Tiền Phong (Tân Thủy)</t>
  </si>
  <si>
    <t>Thôn Tân Lỵ (Tân Thủy)</t>
  </si>
  <si>
    <t>Thôn Tân Thịnh (Tân Thủy)</t>
  </si>
  <si>
    <t>Thôn Tân Lạc (Tân Thủy)</t>
  </si>
  <si>
    <t>Thôn Tân Bằng, Tân Thái (Tân Thủy)</t>
  </si>
  <si>
    <t>Thôn Tân Lỵ, Tân Thịnh (Tân Thủy)</t>
  </si>
  <si>
    <t>Thôn Tân Ninh (Tân Thủy)</t>
  </si>
  <si>
    <t>Thôn Tân Hạ (Tân Thủy)</t>
  </si>
  <si>
    <t>Thôn Tân Hòa (Tân Thủy)</t>
  </si>
  <si>
    <t>Thôn Tân Ninh, Tân Lạc (Tân Thủy)</t>
  </si>
  <si>
    <t>T. Tân Bằng, Tân Thịnh (Tân Thủy)</t>
  </si>
  <si>
    <t>Tân Lỵ, Tân Thịnh, T Hòa (Tân Thủy)</t>
  </si>
  <si>
    <t xml:space="preserve">Thôn Tân Ninh, Tân Hạ, T Hòa  (Tân Thủy) </t>
  </si>
  <si>
    <t xml:space="preserve"> Tân Bằng, Tân Thái, T Ly (Tân Thủy)</t>
  </si>
  <si>
    <t xml:space="preserve"> Thanh Sơn, Nam Thái (Thái Thủy)</t>
  </si>
  <si>
    <t>Thôn Thanh Sơn (Thái Thủy)</t>
  </si>
  <si>
    <t>Thôn Trung Thái (Thái Thủy)</t>
  </si>
  <si>
    <t>Thôn An Lão (Thái Thủy)</t>
  </si>
  <si>
    <t>HTX Đông Thiện, Nam Thiện (Dương Thủy)</t>
  </si>
  <si>
    <t>HTX Đông Thiện (Dương Thủy)</t>
  </si>
  <si>
    <t>TT</t>
  </si>
  <si>
    <t>I</t>
  </si>
  <si>
    <t>II</t>
  </si>
  <si>
    <t>III</t>
  </si>
  <si>
    <t>Làm muối</t>
  </si>
  <si>
    <t>Đối tượng dùng nước</t>
  </si>
  <si>
    <t>Biện pháp trọng lực</t>
  </si>
  <si>
    <t>Ghi chú</t>
  </si>
  <si>
    <t>Lâm nghiệp, cây ăn quả, hoa, cây dược liệu</t>
  </si>
  <si>
    <t>A</t>
  </si>
  <si>
    <t>VỤ ĐÔNG XUÂN</t>
  </si>
  <si>
    <t>VỤ HÈ THU</t>
  </si>
  <si>
    <t>Chủ động 1 phần</t>
  </si>
  <si>
    <t>Tưới tiêu trọng lực</t>
  </si>
  <si>
    <t xml:space="preserve">Tưới chủ động </t>
  </si>
  <si>
    <t xml:space="preserve">Tiêu chủ động </t>
  </si>
  <si>
    <t xml:space="preserve">Tưới Tiêu chủ động </t>
  </si>
  <si>
    <t>Tưới tiêu Động lực</t>
  </si>
  <si>
    <t>Lợi dụng thuỷ triều tưới tiêu</t>
  </si>
  <si>
    <t>Lợi dụng thuỷ triều tưới tiêu (ha)</t>
  </si>
  <si>
    <t>Tổng số (ha)</t>
  </si>
  <si>
    <t>Diện tích làm muối (ha)</t>
  </si>
  <si>
    <t xml:space="preserve">Đơn vị, Danh mục công trình </t>
  </si>
  <si>
    <t>Tạo nguồn tưới</t>
  </si>
  <si>
    <t>Tạo nguồn tưới bậc 2 trở lên</t>
  </si>
  <si>
    <t>B</t>
  </si>
  <si>
    <t>C</t>
  </si>
  <si>
    <t>Nuôi trồng thủy sản (ha)/năm</t>
  </si>
  <si>
    <t>Rau màu,Cây công nghiệp ngắn ngày (ha)</t>
  </si>
  <si>
    <t>Diện tích khác (ha)</t>
  </si>
  <si>
    <t>Tưới tiêu cây lúa</t>
  </si>
  <si>
    <t>- Vùng miền núi</t>
  </si>
  <si>
    <t>- Vùng khác</t>
  </si>
  <si>
    <t>IV</t>
  </si>
  <si>
    <t>Biện pháp động lực</t>
  </si>
  <si>
    <t>Biện pháp trọng lực và kết hợp động lực hỗ trợ</t>
  </si>
  <si>
    <t>THỦY SẢN (cả năm)</t>
  </si>
  <si>
    <t>Tạo nguồn tưới tiêu</t>
  </si>
  <si>
    <t>Tạo nguồn tưới tiêu bậc 2 trở lên</t>
  </si>
  <si>
    <t>Tên công trình</t>
  </si>
  <si>
    <t>Vị trí cống đầu kênh</t>
  </si>
  <si>
    <t>Diện tích cống đầu kênh phụ trách tưới tiêu</t>
  </si>
  <si>
    <t>Diện tích lúa(ha)</t>
  </si>
  <si>
    <t>Tổng diện tích tưới tiêu (ha)</t>
  </si>
  <si>
    <t>Đơn vị quản lý từ cống đầu kênh lên đầu mối</t>
  </si>
  <si>
    <t>Tổng diện tích miễn TLP (ha)</t>
  </si>
  <si>
    <t>DT tưới tiêu (ha)</t>
  </si>
  <si>
    <t>DT tưới (ha)</t>
  </si>
  <si>
    <t>DT tiêu (ha)</t>
  </si>
  <si>
    <t>Hồ Vực Tròn</t>
  </si>
  <si>
    <t>Kênh chính Bắc</t>
  </si>
  <si>
    <t>N4</t>
  </si>
  <si>
    <t>Kênh chính Nam</t>
  </si>
  <si>
    <t xml:space="preserve"> Vùng khác</t>
  </si>
  <si>
    <t>miền núi</t>
  </si>
  <si>
    <t>Tạo nguồn tưới, tiêu bậc 2 trở lên</t>
  </si>
  <si>
    <t>Tạo nguồn tưới, tiêu</t>
  </si>
  <si>
    <t xml:space="preserve">Tưới Tiêu chủ động  </t>
  </si>
  <si>
    <t xml:space="preserve">Chủ động 1 phần </t>
  </si>
  <si>
    <t>Tưới tiêu chủ động</t>
  </si>
  <si>
    <t>b</t>
  </si>
  <si>
    <t>Sử dụng nguồn nước tạo nguồn từ công trình…..</t>
  </si>
  <si>
    <t xml:space="preserve">CN Tuyên Hóa </t>
  </si>
  <si>
    <t>Hồ Bẹ</t>
  </si>
  <si>
    <t>Xã Mai Hóa</t>
  </si>
  <si>
    <t>HTX Cổ Cảng</t>
  </si>
  <si>
    <t>HTX Xuân Mai</t>
  </si>
  <si>
    <t>Xã Tiến Hóa</t>
  </si>
  <si>
    <t>Thôn Tây Trúc</t>
  </si>
  <si>
    <t>Thôn Thanh Trúc</t>
  </si>
  <si>
    <t>Thôn Tam Đa</t>
  </si>
  <si>
    <t>Thôn Tây Thủy</t>
  </si>
  <si>
    <t>Thôn Trung Thủy</t>
  </si>
  <si>
    <t>Thôn Đông Thủy</t>
  </si>
  <si>
    <t>Thân Tân Thủy</t>
  </si>
  <si>
    <t>Thôn Bàu I</t>
  </si>
  <si>
    <t>Thôn Bàu II</t>
  </si>
  <si>
    <t>Thôn Bàu III</t>
  </si>
  <si>
    <t xml:space="preserve">CN Bắc Q.Trạch </t>
  </si>
  <si>
    <t>Hồ Tiên Lang</t>
  </si>
  <si>
    <t>Xã Quảng Phương</t>
  </si>
  <si>
    <t>HTX dịch vụ TH Quảng Phong</t>
  </si>
  <si>
    <t>Thôn Pháp Kệ xã Quảng Phương</t>
  </si>
  <si>
    <t>Thôn Tô Xá xã Quảng Phương</t>
  </si>
  <si>
    <t>HTX dịch vụ thôn Hương Phương</t>
  </si>
  <si>
    <t>Xã Quảng Thanh</t>
  </si>
  <si>
    <t>Thôn Tân An</t>
  </si>
  <si>
    <t>Thôn Phù Ninh</t>
  </si>
  <si>
    <t>Thôn Thanh Sơn</t>
  </si>
  <si>
    <t>Xã Quảng Hải</t>
  </si>
  <si>
    <t>Xã Quảng Trường</t>
  </si>
  <si>
    <t>HTX dịch vụ TH Quảng Liên</t>
  </si>
  <si>
    <t>HTX Dịch vụ NN Phù Hóa</t>
  </si>
  <si>
    <t>Hồ Trung Thuần</t>
  </si>
  <si>
    <t>UBND xã Quảng Thạch</t>
  </si>
  <si>
    <t>Thôn Tam Đa xã Quảng Lưu</t>
  </si>
  <si>
    <t>Thôn Đông Dương xã Quảng Phương</t>
  </si>
  <si>
    <t>Thôn Phù Lưu xã Quảng Lưu</t>
  </si>
  <si>
    <t>Thôn Xuân Kiều xã Quảng Xuân</t>
  </si>
  <si>
    <t>Thôn Ba Phú Lộc xã Quang Phú</t>
  </si>
  <si>
    <t>Thôn Bốn Phú Lộc xã Quảng Phú</t>
  </si>
  <si>
    <t>Xã Quảng Châu</t>
  </si>
  <si>
    <t>UBND xã Quảng Châu</t>
  </si>
  <si>
    <t>Thôn đất Đỏ xã Quảng Châu</t>
  </si>
  <si>
    <t>Thôn Hòa Lạc xã Quảng Châu</t>
  </si>
  <si>
    <t>Thôn Tiền Tiến xã Quảng Châu</t>
  </si>
  <si>
    <t>Thôn Trung Minh xã Quảng Châu</t>
  </si>
  <si>
    <t>Xã Quảng Tùng</t>
  </si>
  <si>
    <t>Thôn Sơn Tùng xã Quảng Tùng</t>
  </si>
  <si>
    <t>Thôn Phúc Kiều xã Quảng Tùng</t>
  </si>
  <si>
    <t>Thôn Di Lộc xã Quảng Tùng</t>
  </si>
  <si>
    <t>Xã Quảng Hưng</t>
  </si>
  <si>
    <t>Thôn Hòa Bình xã Quảng Hưng</t>
  </si>
  <si>
    <t>Thôn Hưng Lộc xã Quảng Hưng</t>
  </si>
  <si>
    <t>Thôn Tú Loan 1 xã Quảng Hưng</t>
  </si>
  <si>
    <t>Thôn Tú Loan 2 xã Quảng Hưng</t>
  </si>
  <si>
    <t>Thôn Tú Loan 3 xã Quảng Hưng</t>
  </si>
  <si>
    <t>Xã Quảng Xuân</t>
  </si>
  <si>
    <t>Thôn Thanh Bình xã Quảng Xuân</t>
  </si>
  <si>
    <t>Thôn Thanh Lương xã Quảng Xuân</t>
  </si>
  <si>
    <t>HTX Chính Trực xã Quảng Long</t>
  </si>
  <si>
    <t>Thôn Lý Nguyên xã Quảng Châu</t>
  </si>
  <si>
    <t>Thôn Sơn Tùng xã Quảng Châu</t>
  </si>
  <si>
    <t>Thôn Tùng Giang xã Quảng Châu</t>
  </si>
  <si>
    <t>Thôn Hạ Lý xã Quảng Châu</t>
  </si>
  <si>
    <t>Thôn Tân Châu xã Quảng Châu</t>
  </si>
  <si>
    <t>UBND xã Quảng Kim</t>
  </si>
  <si>
    <t>Trại giống Mũi Vích</t>
  </si>
  <si>
    <t xml:space="preserve">CN Nam Q.Trạch </t>
  </si>
  <si>
    <t>T.Bơm Rào Nan</t>
  </si>
  <si>
    <t>Xã Quảng Tiên</t>
  </si>
  <si>
    <t>Xã Quảng Trung</t>
  </si>
  <si>
    <t>Thôn Biểu Lệ</t>
  </si>
  <si>
    <t>Thôn Trung Thôn</t>
  </si>
  <si>
    <t>Thôn Thượng Thôn</t>
  </si>
  <si>
    <t>Thôn Cộng Hòa</t>
  </si>
  <si>
    <t>Xã Quảng Tân</t>
  </si>
  <si>
    <t>Xã Quảng Thủy</t>
  </si>
  <si>
    <t>Xã Quảng Sơn</t>
  </si>
  <si>
    <t>Thôn Linh Cận Sơn</t>
  </si>
  <si>
    <t>Thôn Trung Thượng</t>
  </si>
  <si>
    <t>Thôn Hà Sơn</t>
  </si>
  <si>
    <t>Thôn Minh Sơn</t>
  </si>
  <si>
    <t>Thôn Bắc Sơn</t>
  </si>
  <si>
    <t>HTX Diên Trường</t>
  </si>
  <si>
    <t>HTX Thọ Hạ</t>
  </si>
  <si>
    <t>Xã Quảng Hòa</t>
  </si>
  <si>
    <t>HTX Cao Cựu</t>
  </si>
  <si>
    <t>HTX Thanh Tân</t>
  </si>
  <si>
    <t>HTX Vĩnh Phú</t>
  </si>
  <si>
    <t>HTX Hợp Hòa</t>
  </si>
  <si>
    <t>Xã Quảng Minh</t>
  </si>
  <si>
    <t>Thôn Tây Minh Lệ</t>
  </si>
  <si>
    <t>Thôn Bắc Minh Lệ</t>
  </si>
  <si>
    <t>Thôn Nam Minh Lệ</t>
  </si>
  <si>
    <t>HTX Minh Trường</t>
  </si>
  <si>
    <t>Xã Quảng Lộc</t>
  </si>
  <si>
    <t>HTX Vĩnh Phước</t>
  </si>
  <si>
    <t>HTX Vĩnh Lộc</t>
  </si>
  <si>
    <t>Xã Quảng Văn</t>
  </si>
  <si>
    <t>La Hà - Văn Phú</t>
  </si>
  <si>
    <t xml:space="preserve">CN Phú Vinh </t>
  </si>
  <si>
    <t>Hồ Phú Vinh</t>
  </si>
  <si>
    <t>HTX Dịch vụ Đức Ninh Đông</t>
  </si>
  <si>
    <t xml:space="preserve">HTX Dịch vụ Đức Ninh </t>
  </si>
  <si>
    <t>HTX Dịch vụ Nam Lý</t>
  </si>
  <si>
    <t>HTX Dịch vụ Bắc Lý</t>
  </si>
  <si>
    <t>HTX Dịch vụ Thống Nhất</t>
  </si>
  <si>
    <t>HTX Dịch vụ NN Phú Mỹ</t>
  </si>
  <si>
    <t>Xã Lộc Ninh</t>
  </si>
  <si>
    <t>HTX Dịch vụ NN Hữu Cung</t>
  </si>
  <si>
    <t>HTX Dịch vụ NN Phú Xá</t>
  </si>
  <si>
    <t>HTX Dịch vụ NN Quang Lộc</t>
  </si>
  <si>
    <t xml:space="preserve">CN Kiến Giang </t>
  </si>
  <si>
    <t>Hồ Thanh Sơn</t>
  </si>
  <si>
    <t>Xã Thái Thủy</t>
  </si>
  <si>
    <t>Thôn An Lão</t>
  </si>
  <si>
    <t>Thôn Trung Thái</t>
  </si>
  <si>
    <t>HTX Đông Thiện</t>
  </si>
  <si>
    <t>HTX Nam Thiện</t>
  </si>
  <si>
    <t>Xóm Quéng (Nam Thái)</t>
  </si>
  <si>
    <t>Thôn Tân Hạ</t>
  </si>
  <si>
    <t>Thôn Tân Ninh</t>
  </si>
  <si>
    <t>Thôn Tân Hòa</t>
  </si>
  <si>
    <t>Thôn Tân Lạc</t>
  </si>
  <si>
    <t>Thôn Tân Thịnh</t>
  </si>
  <si>
    <t>HTX Tiền Phong</t>
  </si>
  <si>
    <t>Thôn Tân Ly</t>
  </si>
  <si>
    <t>Thôn Tân Thái</t>
  </si>
  <si>
    <t>Thôn Tân Bằng</t>
  </si>
  <si>
    <t>T.bơm Tiền Thiệp</t>
  </si>
  <si>
    <t>HTX Tiền Thiệp</t>
  </si>
  <si>
    <t>HTX Phan Xá</t>
  </si>
  <si>
    <t>HTX Lê Xá</t>
  </si>
  <si>
    <t>HTX Xuân Bồ</t>
  </si>
  <si>
    <t>HTX Hoàng Giang</t>
  </si>
  <si>
    <t>HTX Xuân Giang</t>
  </si>
  <si>
    <t>Hồ An Mã</t>
  </si>
  <si>
    <t>Xã Văn Thủy</t>
  </si>
  <si>
    <t>Thôn Xuân Giang</t>
  </si>
  <si>
    <t>Thôn Tiến Giang</t>
  </si>
  <si>
    <t>Thôn Văn Minh</t>
  </si>
  <si>
    <t>Thôn Đông Xuân</t>
  </si>
  <si>
    <t>Xã Trường Thủy</t>
  </si>
  <si>
    <t>Thôn Long Thủy</t>
  </si>
  <si>
    <t>Thôn Đại Thủy</t>
  </si>
  <si>
    <t>Xã Kim Thủy</t>
  </si>
  <si>
    <t>Bản Cây Bông</t>
  </si>
  <si>
    <t>Hồ Phú Hoà</t>
  </si>
  <si>
    <t>Xã Phú Thủy</t>
  </si>
  <si>
    <t>HTX Văn Xá</t>
  </si>
  <si>
    <t>HTX Phú Xuân</t>
  </si>
  <si>
    <t>HTX Phú Hòa</t>
  </si>
  <si>
    <t>HTX Tam Hương</t>
  </si>
  <si>
    <t>Thôn Văn Xá</t>
  </si>
  <si>
    <t>Thôn Phú Hòa</t>
  </si>
  <si>
    <t>UBND xã An Thủy</t>
  </si>
  <si>
    <t>Ban tự quản tiểu vùng Tây Bắc</t>
  </si>
  <si>
    <t>HTX Thạch Bàn (Phú Thủy)</t>
  </si>
  <si>
    <t>Nông trường Lệ Ninh</t>
  </si>
  <si>
    <t>Vùng II tả K.Giang</t>
  </si>
  <si>
    <t>HTX Xuân Lai</t>
  </si>
  <si>
    <t>HTX Mai Hạ</t>
  </si>
  <si>
    <t>HTX Thạch Bàn (An Thủy)</t>
  </si>
  <si>
    <t>HTX Ngô Xá</t>
  </si>
  <si>
    <t>HTX Quy Hậu</t>
  </si>
  <si>
    <t>HTX Đông Thành</t>
  </si>
  <si>
    <t>HTX Xuân Hồi</t>
  </si>
  <si>
    <t>HTX Thượng Giang</t>
  </si>
  <si>
    <t>HTX Bình Minh</t>
  </si>
  <si>
    <t>HTX Phong Giang</t>
  </si>
  <si>
    <t>HTX Thượng Phong</t>
  </si>
  <si>
    <t>HTX Đại Phong</t>
  </si>
  <si>
    <t>HTX Phong Lộc</t>
  </si>
  <si>
    <t>HTX Thanh Mỹ</t>
  </si>
  <si>
    <t>HTX Mỹ Hòa</t>
  </si>
  <si>
    <t>HTX Phú Thọ</t>
  </si>
  <si>
    <t>HTX Lộc Hạ</t>
  </si>
  <si>
    <t>HTX Lộc An</t>
  </si>
  <si>
    <t>HTX Lộc Thượng</t>
  </si>
  <si>
    <t>HTX Tân Lệ</t>
  </si>
  <si>
    <t>HTX Xuân Nam</t>
  </si>
  <si>
    <t>HTX Xuân Bắc</t>
  </si>
  <si>
    <t>HTX Xuân Hòa</t>
  </si>
  <si>
    <t>HTX Ninh Phước Thượng</t>
  </si>
  <si>
    <t>HTX Vinh Quang</t>
  </si>
  <si>
    <t>HTX Ngô Bắc</t>
  </si>
  <si>
    <t>HTX Tuy Lộc</t>
  </si>
  <si>
    <t>HTX An Xá</t>
  </si>
  <si>
    <t>HTXDVNN Định Thượng</t>
  </si>
  <si>
    <t>Tổ HTDN Thạch Thượng 1</t>
  </si>
  <si>
    <t>Tổ HTDN Thạch Thượng 2</t>
  </si>
  <si>
    <t>Tổ HTDN Thạch Trung</t>
  </si>
  <si>
    <t>Tổ HTDN Thạch Hạ</t>
  </si>
  <si>
    <t>Tổ HTDN Đồng Hải</t>
  </si>
  <si>
    <t xml:space="preserve">CN Bố Trạch </t>
  </si>
  <si>
    <t>Xã Hạ Trạch</t>
  </si>
  <si>
    <t>Xã Mỹ Trạch</t>
  </si>
  <si>
    <t>Hồ Đồng Ran</t>
  </si>
  <si>
    <t>Xã Bắc Trạch</t>
  </si>
  <si>
    <t>Hồ Vực Nồi</t>
  </si>
  <si>
    <t>Xã Vạn Trạch</t>
  </si>
  <si>
    <t>Thôn Nam xã Vạn Trạch</t>
  </si>
  <si>
    <t>Thôn Bắc xã Vạn Trạch</t>
  </si>
  <si>
    <t>Thôn Dinh xã Vạn Trạch</t>
  </si>
  <si>
    <t>Thôn Dài xã Vạn Trạch</t>
  </si>
  <si>
    <t>Thôn Mới xã Vạn Trạch</t>
  </si>
  <si>
    <t>Thôn Rẩy xã Vạn Trạch</t>
  </si>
  <si>
    <t>Xã Hoàn Trạch</t>
  </si>
  <si>
    <t>Xã Sơn Lộc</t>
  </si>
  <si>
    <t>Thôn Đồng Sơn xã Sơn Lộc</t>
  </si>
  <si>
    <t>Thôn Phú Sơn xã Sơn Lộc</t>
  </si>
  <si>
    <t>Xã Phú Trạch</t>
  </si>
  <si>
    <t>Đập dâng Đá Mài</t>
  </si>
  <si>
    <t>Xã Nam Trạch</t>
  </si>
  <si>
    <t>Thôn Tây Thành xã nam Trạch</t>
  </si>
  <si>
    <t>Thôn Đông Thành xã nam Trạch</t>
  </si>
  <si>
    <t>Xã Hòa Trạch</t>
  </si>
  <si>
    <t>Xã Đại Trạch</t>
  </si>
  <si>
    <t>Trại giống lúa Phúc Lý</t>
  </si>
  <si>
    <t>Trại cá giống Đại Phương</t>
  </si>
  <si>
    <t>Xã Trung Trạch</t>
  </si>
  <si>
    <t>HTX Trung Trạch xã Trung Trạch</t>
  </si>
  <si>
    <t>Thị trấn Hoàn Lão</t>
  </si>
  <si>
    <t>HTX Thị trấn Hoàn Lão</t>
  </si>
  <si>
    <t>Xã Đồng Trạch</t>
  </si>
  <si>
    <t>Trung tâm giống vật nuôi</t>
  </si>
  <si>
    <t xml:space="preserve">CN Cẩm Ly </t>
  </si>
  <si>
    <t>Cẩm Ly+Rào Đá</t>
  </si>
  <si>
    <t>Thôn Áng Sơn</t>
  </si>
  <si>
    <t>Thôn Xuân Sơn</t>
  </si>
  <si>
    <t>HTX Vạn Hải</t>
  </si>
  <si>
    <t>HTX Vạn Phúc</t>
  </si>
  <si>
    <t>HTX Thống Nhất</t>
  </si>
  <si>
    <t>Thôn Thu Thừ</t>
  </si>
  <si>
    <t>Thôn Kim Nại</t>
  </si>
  <si>
    <t>Thôn Phúc Nhỉ</t>
  </si>
  <si>
    <t>Thôn Cao Xuân</t>
  </si>
  <si>
    <t>Thôn Đại Hữu</t>
  </si>
  <si>
    <t>Thôn Võ Tân</t>
  </si>
  <si>
    <t>Thôn Phúc Mỹ</t>
  </si>
  <si>
    <t>HTX Xuân Dục</t>
  </si>
  <si>
    <t>HTX Lộc Long</t>
  </si>
  <si>
    <t>HTX Cổ Hiền</t>
  </si>
  <si>
    <t>HTX Trương Dục</t>
  </si>
  <si>
    <t>Thôn Đồng Tư</t>
  </si>
  <si>
    <t>HTX Nguyệt Áng</t>
  </si>
  <si>
    <t>HTX Quảng Xá</t>
  </si>
  <si>
    <t>HTX Hòa Bình</t>
  </si>
  <si>
    <t>HTX Thế Lộc</t>
  </si>
  <si>
    <t>HTX Vinh Nhất</t>
  </si>
  <si>
    <t>HTX Hiển Vinh</t>
  </si>
  <si>
    <t>HTX Hiển Lộc</t>
  </si>
  <si>
    <t>HTX Trung Quán</t>
  </si>
  <si>
    <t>HTX Tả Phan</t>
  </si>
  <si>
    <t>Thôn Trần Xá</t>
  </si>
  <si>
    <t>Thôn Quyết Tiến</t>
  </si>
  <si>
    <t>Thôn Hàm Hòa</t>
  </si>
  <si>
    <t>Thôn trường Nên</t>
  </si>
  <si>
    <t>Thôn Rào Đá</t>
  </si>
  <si>
    <t>Thôn Quyết Thắng</t>
  </si>
  <si>
    <t>Trại giống An Ninh</t>
  </si>
  <si>
    <t>HTX Hoành Vinh</t>
  </si>
  <si>
    <t>Trạm bơm Duy - Hàm</t>
  </si>
  <si>
    <t>Thôn Một Phú Lộc xã Quảng Phú</t>
  </si>
  <si>
    <t>Thôn Hai Phú Lộc xã QuảngPhú</t>
  </si>
  <si>
    <t>Thôn Ba Phú Lộc xã Quảng Phú</t>
  </si>
  <si>
    <t>Thôn Nam Phú Lộc xã Quảng Phú</t>
  </si>
  <si>
    <t>HTX Trung Thiện</t>
  </si>
  <si>
    <t>HTX Tây Thiện</t>
  </si>
  <si>
    <t>HTX Thuận Trạch</t>
  </si>
  <si>
    <t>HTX Mỹ Trạch</t>
  </si>
  <si>
    <t>HTX Uẩn Áo</t>
  </si>
  <si>
    <t>HTX Thái Xá</t>
  </si>
  <si>
    <t>HTX Mai Thượng</t>
  </si>
  <si>
    <t>HTX Quảng Trung</t>
  </si>
  <si>
    <t>Thôn Lệ Bình</t>
  </si>
  <si>
    <t>Thôn Trung</t>
  </si>
  <si>
    <t>HTX Minh Trung( Q Ninh)</t>
  </si>
  <si>
    <t>Thôn Tây</t>
  </si>
  <si>
    <t>Thôn Hà Thiệp</t>
  </si>
  <si>
    <t>HTX Tiền Thượng Hậu</t>
  </si>
  <si>
    <t>HTX Hữu Tân</t>
  </si>
  <si>
    <t>HTX DVNN Lệ Kỳ</t>
  </si>
  <si>
    <t>Xã Vĩnh Ninh</t>
  </si>
  <si>
    <t>Xã Lương Ninh</t>
  </si>
  <si>
    <t>HTX DVNN Lương Yến</t>
  </si>
  <si>
    <t>HTX DVNN Văn La</t>
  </si>
  <si>
    <t>Thôn Cẩm ly</t>
  </si>
  <si>
    <t>Thôn Cửa Mẹc</t>
  </si>
  <si>
    <t>HTX Mỹ Đức</t>
  </si>
  <si>
    <t>Thị Trấn Lệ Ninh</t>
  </si>
  <si>
    <t>Cty TNHH MTV Lệ Ninh</t>
  </si>
  <si>
    <t>Thôn trường Niên</t>
  </si>
  <si>
    <t xml:space="preserve"> LÚA TÁI SINH</t>
  </si>
  <si>
    <t>Công trình Cẩm Ly</t>
  </si>
  <si>
    <t>Kênh chính</t>
  </si>
  <si>
    <t>Chi nhánh thủy nông Quảng Ninh</t>
  </si>
  <si>
    <t>nt</t>
  </si>
  <si>
    <t>Thị trấn Lệ Ninh</t>
  </si>
  <si>
    <t>Công trình Rào Đá</t>
  </si>
  <si>
    <t xml:space="preserve">Kênh chính </t>
  </si>
  <si>
    <t>K12+505 ( Trại Giống)</t>
  </si>
  <si>
    <t>K13+ 200 ( Cống Trạm bơm)</t>
  </si>
  <si>
    <t>K13+ 400 ( Cống số 1)</t>
  </si>
  <si>
    <t>K13+ 600 ( Cống số 2)</t>
  </si>
  <si>
    <t>K13+ 600 ( Cống N28)</t>
  </si>
  <si>
    <t>K13+ 700 ( Cống số 4 Tả)</t>
  </si>
  <si>
    <t>K13+ 700 ( Cống số 4 Hữu)</t>
  </si>
  <si>
    <t>K14+000 ( Cống số 5)</t>
  </si>
  <si>
    <t>K15+100 ( Kênh Mới)</t>
  </si>
  <si>
    <t>K13+350 ( Bắc Lộc)</t>
  </si>
  <si>
    <t xml:space="preserve">Kênh Chính </t>
  </si>
  <si>
    <t>K14+ 200 ( Cống Xóm 1)</t>
  </si>
  <si>
    <t>K14+ 500 ( Cống số 6)</t>
  </si>
  <si>
    <t>K14+ 550 ( Cống Kênh chìm)</t>
  </si>
  <si>
    <t>K14+ 650 ( Cống số 7)</t>
  </si>
  <si>
    <t>K15+ 200 ( Cống số 8)</t>
  </si>
  <si>
    <t>K15+ 450 ( Cống N26-3)</t>
  </si>
  <si>
    <t>K16 (CV7)</t>
  </si>
  <si>
    <t>K16+100 ( Cống Hàm Hòa)</t>
  </si>
  <si>
    <t>K16+500 ( Cống Trường Niên)</t>
  </si>
  <si>
    <t>K5+ 850 ( Mỹ Xá)</t>
  </si>
  <si>
    <t>K5+ 600 ( Chùa Lau)</t>
  </si>
  <si>
    <t>K5+ 800 ( Coong Cua)</t>
  </si>
  <si>
    <t>K6+ 750 ( Bi số 8)</t>
  </si>
  <si>
    <t>K6+ 810 ( Đội 1)</t>
  </si>
  <si>
    <t>K6+ 920 ( Cống Ngầm)</t>
  </si>
  <si>
    <t>K7+ 170 ( Thượng Làng)</t>
  </si>
  <si>
    <t>K7+ 190 ( Hạ Làng)</t>
  </si>
  <si>
    <t>K7+ 750 ( Giếng Làng)</t>
  </si>
  <si>
    <t>K7+ 870 ( Đông Lộc Long 2)</t>
  </si>
  <si>
    <t>K9+ 20 ( Vinh Lộc )</t>
  </si>
  <si>
    <t>K7+ 210 ( Hiền Ninh 1)</t>
  </si>
  <si>
    <t>K7+ 750 ( Cồn Rây)</t>
  </si>
  <si>
    <t>K7+ 750 ( Đồng Tư)</t>
  </si>
  <si>
    <t>K7+ 820 ( Trường Dục 1)</t>
  </si>
  <si>
    <t>K8+ 500 ( Trường Dục 2)</t>
  </si>
  <si>
    <t>K9+ 120 ( Chăn nuôi)</t>
  </si>
  <si>
    <t>K9+ 300 ( Cây Đa)</t>
  </si>
  <si>
    <t>K9+ 700 ( Thế Lộc)</t>
  </si>
  <si>
    <t>K0+100  (Hòa Bình)</t>
  </si>
  <si>
    <t>K0+130  (Quảng xá)</t>
  </si>
  <si>
    <t>K10+200 (Trìu)</t>
  </si>
  <si>
    <t>K9+120(Chăn nuôi)</t>
  </si>
  <si>
    <t>Cống Rào Đá K0+600</t>
  </si>
  <si>
    <t>Công trình Hồ chứa Bẹ</t>
  </si>
  <si>
    <t>Chi nhánh thủy nông Tuyên Hóa</t>
  </si>
  <si>
    <t xml:space="preserve">Kênh N4 </t>
  </si>
  <si>
    <t>Kênh N5</t>
  </si>
  <si>
    <t>Kênh N6</t>
  </si>
  <si>
    <t>Kênh N8</t>
  </si>
  <si>
    <t xml:space="preserve">Kênh N10 </t>
  </si>
  <si>
    <t xml:space="preserve">Kênh N12 </t>
  </si>
  <si>
    <t>Kênh N14</t>
  </si>
  <si>
    <t xml:space="preserve">Kênh N16 </t>
  </si>
  <si>
    <t xml:space="preserve">Kênh N18 </t>
  </si>
  <si>
    <t xml:space="preserve">Kênh N20 </t>
  </si>
  <si>
    <t xml:space="preserve">Kênh N22 </t>
  </si>
  <si>
    <t>K4+000</t>
  </si>
  <si>
    <t>K4+50</t>
  </si>
  <si>
    <t>K5+000</t>
  </si>
  <si>
    <t xml:space="preserve">K0+350 </t>
  </si>
  <si>
    <t xml:space="preserve">K3+000 </t>
  </si>
  <si>
    <t>K5+550</t>
  </si>
  <si>
    <t>K5+730</t>
  </si>
  <si>
    <t>K6+130</t>
  </si>
  <si>
    <t>K6+280</t>
  </si>
  <si>
    <t>K6+470</t>
  </si>
  <si>
    <t>K6+680</t>
  </si>
  <si>
    <t>K7+230</t>
  </si>
  <si>
    <t>K7+500</t>
  </si>
  <si>
    <t>K8+000</t>
  </si>
  <si>
    <t>K8+300</t>
  </si>
  <si>
    <t>Kênh V/C 1</t>
  </si>
  <si>
    <t xml:space="preserve">Kênh N24 </t>
  </si>
  <si>
    <t>Kênh N25</t>
  </si>
  <si>
    <t>Kênh N26</t>
  </si>
  <si>
    <t>Kênh N27</t>
  </si>
  <si>
    <t>Kênh N28</t>
  </si>
  <si>
    <t>Kênh N30</t>
  </si>
  <si>
    <t>Kênh N32</t>
  </si>
  <si>
    <t>Công trình Hồ Đồng Ran</t>
  </si>
  <si>
    <t>Chi nhánh thủy nông Bố Trạch</t>
  </si>
  <si>
    <t>Kênh N3</t>
  </si>
  <si>
    <t>Kênh N1</t>
  </si>
  <si>
    <t xml:space="preserve">Kênh N8 </t>
  </si>
  <si>
    <t>K0+300</t>
  </si>
  <si>
    <t>K0+301</t>
  </si>
  <si>
    <t>K1+200</t>
  </si>
  <si>
    <t xml:space="preserve">K1+600 </t>
  </si>
  <si>
    <t>K2+800</t>
  </si>
  <si>
    <t>K3+50</t>
  </si>
  <si>
    <t>Công ty TNHH MTV KTCT Thủy lợi</t>
  </si>
  <si>
    <t>Công trình Hồ Vực Sanh</t>
  </si>
  <si>
    <t>K0+217</t>
  </si>
  <si>
    <t>K1+722</t>
  </si>
  <si>
    <t>K2+200</t>
  </si>
  <si>
    <t>K0+833</t>
  </si>
  <si>
    <t>K1+80</t>
  </si>
  <si>
    <t>K1+427.5</t>
  </si>
  <si>
    <t>K1+890</t>
  </si>
  <si>
    <t>K1+900</t>
  </si>
  <si>
    <t>Kênh N9</t>
  </si>
  <si>
    <t>Kênh N10</t>
  </si>
  <si>
    <t>Kênh N11</t>
  </si>
  <si>
    <t>Kênh N12</t>
  </si>
  <si>
    <t>Công trình Hồ Vực Nồi</t>
  </si>
  <si>
    <t>Kênh N1-2</t>
  </si>
  <si>
    <t>Kênh N1-3</t>
  </si>
  <si>
    <t>Kênh N1-4</t>
  </si>
  <si>
    <t>Kênh N1-5</t>
  </si>
  <si>
    <t>Kênh N1-1</t>
  </si>
  <si>
    <t>Kênh N1-6</t>
  </si>
  <si>
    <t>Kênh N1-8</t>
  </si>
  <si>
    <t>K0+15</t>
  </si>
  <si>
    <t>K0+575</t>
  </si>
  <si>
    <t>K0+900</t>
  </si>
  <si>
    <t>K1+215</t>
  </si>
  <si>
    <t>K1+303</t>
  </si>
  <si>
    <t>Kênh Nam N2</t>
  </si>
  <si>
    <t>Kênh N2-1</t>
  </si>
  <si>
    <t>Kênh N2-2</t>
  </si>
  <si>
    <t>Kênh N2-3</t>
  </si>
  <si>
    <t>Kênh N2-4</t>
  </si>
  <si>
    <t>Kênh N2-5</t>
  </si>
  <si>
    <t>Kênh N2-7</t>
  </si>
  <si>
    <t>Kênh N2-9</t>
  </si>
  <si>
    <t>Kênh N2-11</t>
  </si>
  <si>
    <t>Kênh N2-13</t>
  </si>
  <si>
    <t>K0+500</t>
  </si>
  <si>
    <t>K0+700</t>
  </si>
  <si>
    <t>K0+650</t>
  </si>
  <si>
    <t>K1+640</t>
  </si>
  <si>
    <t>K2+483</t>
  </si>
  <si>
    <t>K2+484</t>
  </si>
  <si>
    <t>K3+012</t>
  </si>
  <si>
    <t>Kênh N5a-1</t>
  </si>
  <si>
    <t>Kênh N5a-2</t>
  </si>
  <si>
    <t>Kênh N5a-3</t>
  </si>
  <si>
    <t>Kênh N5a-4</t>
  </si>
  <si>
    <t>K0+750</t>
  </si>
  <si>
    <t>K0+800</t>
  </si>
  <si>
    <t>K1+100</t>
  </si>
  <si>
    <t>Kênh N7-1</t>
  </si>
  <si>
    <t>Kênh N7-2</t>
  </si>
  <si>
    <t>Kênh N7-3</t>
  </si>
  <si>
    <t>Kênh N7-4</t>
  </si>
  <si>
    <t>Kênh N7-5</t>
  </si>
  <si>
    <t>K0+250</t>
  </si>
  <si>
    <t>K0+390</t>
  </si>
  <si>
    <t>K1+150</t>
  </si>
  <si>
    <t>Kênh N2-15</t>
  </si>
  <si>
    <t>Kênh N2-17</t>
  </si>
  <si>
    <t>Kênh N2-19</t>
  </si>
  <si>
    <t>Kênh N2-21</t>
  </si>
  <si>
    <t>Kênh N2-23</t>
  </si>
  <si>
    <t>Kênh N2-25</t>
  </si>
  <si>
    <t>K3+093</t>
  </si>
  <si>
    <t>K3+350</t>
  </si>
  <si>
    <t>K3+590</t>
  </si>
  <si>
    <t>K3+838</t>
  </si>
  <si>
    <t>K4+120</t>
  </si>
  <si>
    <t>K4+260</t>
  </si>
  <si>
    <t>Kênh N2-27</t>
  </si>
  <si>
    <t>K4+480</t>
  </si>
  <si>
    <t>K1+260</t>
  </si>
  <si>
    <t>*</t>
  </si>
  <si>
    <t>Kênh N1-12</t>
  </si>
  <si>
    <t>Kênh N1-14</t>
  </si>
  <si>
    <t>Kênh N1-16</t>
  </si>
  <si>
    <t>K1+650</t>
  </si>
  <si>
    <t>K1+670</t>
  </si>
  <si>
    <t>K2+700</t>
  </si>
  <si>
    <t>K1+596</t>
  </si>
  <si>
    <t>K2+447</t>
  </si>
  <si>
    <t>Kênh N7</t>
  </si>
  <si>
    <t>K4+47</t>
  </si>
  <si>
    <t>K4+618</t>
  </si>
  <si>
    <t>K6+193</t>
  </si>
  <si>
    <t>Kênh N19</t>
  </si>
  <si>
    <t>Kênh N20</t>
  </si>
  <si>
    <t>Kênh N21</t>
  </si>
  <si>
    <t>Kênh N15</t>
  </si>
  <si>
    <t>Kênh N22</t>
  </si>
  <si>
    <t>Kênh N23</t>
  </si>
  <si>
    <t>K9+265</t>
  </si>
  <si>
    <t>K9+484</t>
  </si>
  <si>
    <t>K10+035</t>
  </si>
  <si>
    <t>K10+248</t>
  </si>
  <si>
    <t>K11+10</t>
  </si>
  <si>
    <t>K11+220</t>
  </si>
  <si>
    <t>K11+724</t>
  </si>
  <si>
    <t>K12+025</t>
  </si>
  <si>
    <t>K12+032</t>
  </si>
  <si>
    <t>K12+706</t>
  </si>
  <si>
    <t>K6+841</t>
  </si>
  <si>
    <t>K7+743</t>
  </si>
  <si>
    <t>K7+798</t>
  </si>
  <si>
    <t>K8+353</t>
  </si>
  <si>
    <t>K8+124</t>
  </si>
  <si>
    <t>K8+686</t>
  </si>
  <si>
    <t>K9+214</t>
  </si>
  <si>
    <t>Kênh N29</t>
  </si>
  <si>
    <t>Kênh N31</t>
  </si>
  <si>
    <t>K12+990</t>
  </si>
  <si>
    <t>K13+126</t>
  </si>
  <si>
    <t>K13+129</t>
  </si>
  <si>
    <t>K14+766</t>
  </si>
  <si>
    <t>K14+979</t>
  </si>
  <si>
    <t>Kênh Tây</t>
  </si>
  <si>
    <t>Kênh Đông</t>
  </si>
  <si>
    <t>HTX Thị Trấn Hoàn Lão</t>
  </si>
  <si>
    <t>K17+250</t>
  </si>
  <si>
    <t>K17+370</t>
  </si>
  <si>
    <t>K17+669</t>
  </si>
  <si>
    <t>K17+997</t>
  </si>
  <si>
    <t>K18+685</t>
  </si>
  <si>
    <t>Kênh N36</t>
  </si>
  <si>
    <t>Kênh N40</t>
  </si>
  <si>
    <t>Kênh N42</t>
  </si>
  <si>
    <t>TT giống vật nuôi</t>
  </si>
  <si>
    <t>Trại giống</t>
  </si>
  <si>
    <t>K10+760</t>
  </si>
  <si>
    <t>Trại giống Phúc Lý</t>
  </si>
  <si>
    <t>Công trình Hồ Phú Vinh</t>
  </si>
  <si>
    <t>Kênh Nam N2a-2</t>
  </si>
  <si>
    <t>Kênh Nam N2a-3</t>
  </si>
  <si>
    <t>Kênh Nam N2a-4</t>
  </si>
  <si>
    <t>Chi nhánh thủy nông Phú Vinh</t>
  </si>
  <si>
    <t>K2+000</t>
  </si>
  <si>
    <t>K1+500</t>
  </si>
  <si>
    <t>K1+800</t>
  </si>
  <si>
    <t>Kênh Bắc N2a-2</t>
  </si>
  <si>
    <t>Kênh Bắc N2a-3</t>
  </si>
  <si>
    <t>Kênh Bắc N2a-4</t>
  </si>
  <si>
    <t>Kênh Bắc N2a-5</t>
  </si>
  <si>
    <t>K1+000</t>
  </si>
  <si>
    <t>K1+300</t>
  </si>
  <si>
    <t>K1+450</t>
  </si>
  <si>
    <t>K1+750</t>
  </si>
  <si>
    <t>Kênh N2B-2</t>
  </si>
  <si>
    <t>Kênh N2B-3</t>
  </si>
  <si>
    <t>K1+60</t>
  </si>
  <si>
    <t>K2+270</t>
  </si>
  <si>
    <t>K0+450</t>
  </si>
  <si>
    <t>K0+880</t>
  </si>
  <si>
    <t>K0+380</t>
  </si>
  <si>
    <t>Kênh N3-1</t>
  </si>
  <si>
    <t>Kênh N3-2</t>
  </si>
  <si>
    <t>Kênh N3-3</t>
  </si>
  <si>
    <t>Kênh N4-1</t>
  </si>
  <si>
    <t>Kênh N2B-5</t>
  </si>
  <si>
    <t>Kênh Bắc N2a- 6</t>
  </si>
  <si>
    <t>K2+450</t>
  </si>
  <si>
    <t>K2+950</t>
  </si>
  <si>
    <t>K2+850</t>
  </si>
  <si>
    <t>K3+400</t>
  </si>
  <si>
    <t>Kênh N3-5</t>
  </si>
  <si>
    <t>Kênh VC</t>
  </si>
  <si>
    <t>K2+100</t>
  </si>
  <si>
    <t>Kênh N4-2</t>
  </si>
  <si>
    <t>Kênh N4-3</t>
  </si>
  <si>
    <t>Kênh N4-4</t>
  </si>
  <si>
    <t>Kênh N4-5</t>
  </si>
  <si>
    <t>Kênh N4-6</t>
  </si>
  <si>
    <t>Kênh N4-7</t>
  </si>
  <si>
    <t>Kênh N4-8</t>
  </si>
  <si>
    <t>K0+400</t>
  </si>
  <si>
    <t>K0+950</t>
  </si>
  <si>
    <t>K1+205</t>
  </si>
  <si>
    <t>K1+380</t>
  </si>
  <si>
    <t>K1+600</t>
  </si>
  <si>
    <t>K1+610</t>
  </si>
  <si>
    <t>Kênh N2a</t>
  </si>
  <si>
    <t>CT Trạm bơm Rào Nan</t>
  </si>
  <si>
    <t>Kênh N4</t>
  </si>
  <si>
    <t>Chi nhánh thủy nông Nam QTrạch</t>
  </si>
  <si>
    <t>K1+027</t>
  </si>
  <si>
    <t>Kênh N2</t>
  </si>
  <si>
    <t>K1+774</t>
  </si>
  <si>
    <t>V/C Minh Sơn</t>
  </si>
  <si>
    <t>V/c Diên Trường</t>
  </si>
  <si>
    <t>K0+360</t>
  </si>
  <si>
    <t>K0+648</t>
  </si>
  <si>
    <t>K1+616</t>
  </si>
  <si>
    <t>K3+298</t>
  </si>
  <si>
    <t>K3+718</t>
  </si>
  <si>
    <t>K5+161</t>
  </si>
  <si>
    <t>V/C Thanh Tân</t>
  </si>
  <si>
    <t>V/C Vĩnh Phú</t>
  </si>
  <si>
    <t>V/C Hợp Hòa</t>
  </si>
  <si>
    <t>K2+937</t>
  </si>
  <si>
    <t>K3+378</t>
  </si>
  <si>
    <t>K5+250</t>
  </si>
  <si>
    <t>K5+700</t>
  </si>
  <si>
    <t>K6+820</t>
  </si>
  <si>
    <t xml:space="preserve">Kênh N13 </t>
  </si>
  <si>
    <t>K7+990</t>
  </si>
  <si>
    <t xml:space="preserve">Xã Quảng Văn </t>
  </si>
  <si>
    <t>CT Trạm bơm Vĩnh Lộc</t>
  </si>
  <si>
    <t>Kênh Vĩnh Lộc</t>
  </si>
  <si>
    <t>K0+200</t>
  </si>
  <si>
    <t>Công trình Hồ Tiên Lang</t>
  </si>
  <si>
    <t>Chi nhánh thủy nông Bắc QTrạch</t>
  </si>
  <si>
    <t>K8+385</t>
  </si>
  <si>
    <t>Xã Quảng phong</t>
  </si>
  <si>
    <t>K9+385</t>
  </si>
  <si>
    <t>V/c 8</t>
  </si>
  <si>
    <t>V/c 7'</t>
  </si>
  <si>
    <t>V/c 8'</t>
  </si>
  <si>
    <t>K7+660</t>
  </si>
  <si>
    <t>K8+080</t>
  </si>
  <si>
    <t>K8+280</t>
  </si>
  <si>
    <t>K8+650</t>
  </si>
  <si>
    <t>K8+387</t>
  </si>
  <si>
    <t>K0+770</t>
  </si>
  <si>
    <t>K6+594</t>
  </si>
  <si>
    <t>K2+793</t>
  </si>
  <si>
    <t>K3+050</t>
  </si>
  <si>
    <t>K3+629</t>
  </si>
  <si>
    <t>K4+270</t>
  </si>
  <si>
    <t>K4+750</t>
  </si>
  <si>
    <t>K5+150</t>
  </si>
  <si>
    <t>K6+590</t>
  </si>
  <si>
    <t xml:space="preserve">V/c 2 </t>
  </si>
  <si>
    <t xml:space="preserve">V/c 3 </t>
  </si>
  <si>
    <t xml:space="preserve">V/c 3' </t>
  </si>
  <si>
    <t xml:space="preserve">V/c 4 </t>
  </si>
  <si>
    <t xml:space="preserve">V/c 4' </t>
  </si>
  <si>
    <t>V/c 5</t>
  </si>
  <si>
    <t xml:space="preserve">V/c 6' </t>
  </si>
  <si>
    <t>Xã Quảng Liên</t>
  </si>
  <si>
    <t>K1+891</t>
  </si>
  <si>
    <t>Xã Phù Hóa</t>
  </si>
  <si>
    <t>Công trình Hồ Vực Tròn</t>
  </si>
  <si>
    <t>Kênh N1a</t>
  </si>
  <si>
    <t>Kênh N1b</t>
  </si>
  <si>
    <t>Kênh V/C N2c</t>
  </si>
  <si>
    <t>K0+870</t>
  </si>
  <si>
    <t>K0+875</t>
  </si>
  <si>
    <t>K1+990</t>
  </si>
  <si>
    <t>K2+50</t>
  </si>
  <si>
    <t>K2+600</t>
  </si>
  <si>
    <t>K3+60</t>
  </si>
  <si>
    <t>K3+70</t>
  </si>
  <si>
    <t>K3+600</t>
  </si>
  <si>
    <t>K3+650</t>
  </si>
  <si>
    <t>K3+700</t>
  </si>
  <si>
    <t>K4+450</t>
  </si>
  <si>
    <t>K4+850</t>
  </si>
  <si>
    <t>Kênh V/C N1c</t>
  </si>
  <si>
    <t>Kênh V/C N2b</t>
  </si>
  <si>
    <t>K5+130</t>
  </si>
  <si>
    <t>K5+140</t>
  </si>
  <si>
    <t>K6+800</t>
  </si>
  <si>
    <t>Kênh N5'</t>
  </si>
  <si>
    <t>Kênh N5''</t>
  </si>
  <si>
    <t>Kênh N7'</t>
  </si>
  <si>
    <t>Kênh N9a</t>
  </si>
  <si>
    <t>Kênh N9b</t>
  </si>
  <si>
    <t>K6+250</t>
  </si>
  <si>
    <t>K6+990</t>
  </si>
  <si>
    <t>K7+300</t>
  </si>
  <si>
    <t>K7+800</t>
  </si>
  <si>
    <t xml:space="preserve">K8+100 </t>
  </si>
  <si>
    <t>K8+550</t>
  </si>
  <si>
    <t>K8+900</t>
  </si>
  <si>
    <t>K9+400</t>
  </si>
  <si>
    <t>K9+830</t>
  </si>
  <si>
    <t>K9+860</t>
  </si>
  <si>
    <t>K10+180</t>
  </si>
  <si>
    <t>K10+600</t>
  </si>
  <si>
    <t>K10+900</t>
  </si>
  <si>
    <t>Kênh N13</t>
  </si>
  <si>
    <t>Kênh N4a</t>
  </si>
  <si>
    <t>Kênh N4b</t>
  </si>
  <si>
    <t>Kênh N15a</t>
  </si>
  <si>
    <t>Kênh N4c</t>
  </si>
  <si>
    <t>Kênh N15b</t>
  </si>
  <si>
    <t>Kênh N4d</t>
  </si>
  <si>
    <t>Kênh N4đ</t>
  </si>
  <si>
    <t>Kênh N17</t>
  </si>
  <si>
    <t>Kênh N4e</t>
  </si>
  <si>
    <t>K10+980</t>
  </si>
  <si>
    <t>K11+350</t>
  </si>
  <si>
    <t>K11+355</t>
  </si>
  <si>
    <t>K12+10</t>
  </si>
  <si>
    <t>K12+500</t>
  </si>
  <si>
    <t>K13+180</t>
  </si>
  <si>
    <t>K13+190</t>
  </si>
  <si>
    <t>K13+530</t>
  </si>
  <si>
    <t>K13+800</t>
  </si>
  <si>
    <t>K14+20</t>
  </si>
  <si>
    <t>K14+500</t>
  </si>
  <si>
    <t>K14+505</t>
  </si>
  <si>
    <t>K15+100</t>
  </si>
  <si>
    <t>Kênh N19a</t>
  </si>
  <si>
    <t>Kênh N19b</t>
  </si>
  <si>
    <t>K15+200</t>
  </si>
  <si>
    <t>K15+500</t>
  </si>
  <si>
    <t>K16+300</t>
  </si>
  <si>
    <t>K16+550</t>
  </si>
  <si>
    <t>K16+920</t>
  </si>
  <si>
    <t>Kênh N21a</t>
  </si>
  <si>
    <t>Kênh N21b</t>
  </si>
  <si>
    <t>Kênh N21c</t>
  </si>
  <si>
    <t>Kênh N21d</t>
  </si>
  <si>
    <t>Kênh N21đ</t>
  </si>
  <si>
    <t>Kênh N24</t>
  </si>
  <si>
    <t>Kênh N23a</t>
  </si>
  <si>
    <t>Kênh N23b</t>
  </si>
  <si>
    <t>Kênh N23b'</t>
  </si>
  <si>
    <t>Kênh N23c</t>
  </si>
  <si>
    <t>K16+700</t>
  </si>
  <si>
    <t>K16+800</t>
  </si>
  <si>
    <t>K17+50</t>
  </si>
  <si>
    <t>K17+400</t>
  </si>
  <si>
    <t>K17+900</t>
  </si>
  <si>
    <t>K18+250</t>
  </si>
  <si>
    <t>K18+700</t>
  </si>
  <si>
    <t>K18+708</t>
  </si>
  <si>
    <t>K18+900</t>
  </si>
  <si>
    <t>K19+400</t>
  </si>
  <si>
    <t>K20+80</t>
  </si>
  <si>
    <t>K20+290</t>
  </si>
  <si>
    <t>K20+760</t>
  </si>
  <si>
    <t>K20+30</t>
  </si>
  <si>
    <t>Kênh N25a</t>
  </si>
  <si>
    <t>Kênh N8a</t>
  </si>
  <si>
    <t>Kênh N25b</t>
  </si>
  <si>
    <t>Kênh N8b</t>
  </si>
  <si>
    <t>Kênh N27a</t>
  </si>
  <si>
    <t>Kênh N10'</t>
  </si>
  <si>
    <t>Kênh N27b</t>
  </si>
  <si>
    <t>K20+880</t>
  </si>
  <si>
    <t>K21+500</t>
  </si>
  <si>
    <t>K21+950</t>
  </si>
  <si>
    <t>K22+00</t>
  </si>
  <si>
    <t>K22+350</t>
  </si>
  <si>
    <t>K22+330</t>
  </si>
  <si>
    <t>K22+580</t>
  </si>
  <si>
    <t>K22+680</t>
  </si>
  <si>
    <t>K22+780</t>
  </si>
  <si>
    <t>K23+80</t>
  </si>
  <si>
    <t>K23+380</t>
  </si>
  <si>
    <t>K23+750</t>
  </si>
  <si>
    <t>K24+100</t>
  </si>
  <si>
    <t>K24+170</t>
  </si>
  <si>
    <t>K4+400</t>
  </si>
  <si>
    <t xml:space="preserve">K5+500 </t>
  </si>
  <si>
    <t>K5+750</t>
  </si>
  <si>
    <t>K6+000</t>
  </si>
  <si>
    <t>K6+020</t>
  </si>
  <si>
    <t>K7+000</t>
  </si>
  <si>
    <t>K7+020</t>
  </si>
  <si>
    <t>Kênh N29a</t>
  </si>
  <si>
    <t>Kênh N16a</t>
  </si>
  <si>
    <t>Kênh N16b</t>
  </si>
  <si>
    <t>Kênh N16c</t>
  </si>
  <si>
    <t>Kênh N31a</t>
  </si>
  <si>
    <t>Kênh N31b</t>
  </si>
  <si>
    <t>Kênh N31c</t>
  </si>
  <si>
    <t>K24+500</t>
  </si>
  <si>
    <t>K24+630</t>
  </si>
  <si>
    <t>K25+000</t>
  </si>
  <si>
    <t>K25+380</t>
  </si>
  <si>
    <t>K25+780</t>
  </si>
  <si>
    <t>K26+330</t>
  </si>
  <si>
    <t>K26+530</t>
  </si>
  <si>
    <t>K26+780</t>
  </si>
  <si>
    <t>K26+980</t>
  </si>
  <si>
    <t>K27+280</t>
  </si>
  <si>
    <t>K27+600</t>
  </si>
  <si>
    <t>K28+100</t>
  </si>
  <si>
    <t>K24+400</t>
  </si>
  <si>
    <t>Xã Quảng Thuận</t>
  </si>
  <si>
    <t>Công trình Hồ Sông Thai</t>
  </si>
  <si>
    <t>Kênh N16</t>
  </si>
  <si>
    <t>K2+300</t>
  </si>
  <si>
    <t>K3+250</t>
  </si>
  <si>
    <t>K3+910</t>
  </si>
  <si>
    <t>K4+200</t>
  </si>
  <si>
    <t>K4+650</t>
  </si>
  <si>
    <t>K4+800</t>
  </si>
  <si>
    <t>K5+50</t>
  </si>
  <si>
    <t>K5+350</t>
  </si>
  <si>
    <t>K5+900</t>
  </si>
  <si>
    <t>Công trình Hồ Trung Thuần</t>
  </si>
  <si>
    <t xml:space="preserve">Kênh V/c 2 </t>
  </si>
  <si>
    <t>Kênh V/c 3</t>
  </si>
  <si>
    <t>Kênh V/c 4</t>
  </si>
  <si>
    <t>Kênh V/c 5</t>
  </si>
  <si>
    <t>Kênh V/c 6</t>
  </si>
  <si>
    <t>Kênh V/c 7</t>
  </si>
  <si>
    <t>Kênh V/c 8</t>
  </si>
  <si>
    <t>Kênh V/c 9</t>
  </si>
  <si>
    <t>Kênh V/c 10</t>
  </si>
  <si>
    <t>Kênh V/c 11</t>
  </si>
  <si>
    <t>Kênh V/c 12</t>
  </si>
  <si>
    <t>K0+520</t>
  </si>
  <si>
    <t>K0+570</t>
  </si>
  <si>
    <t>K1+30</t>
  </si>
  <si>
    <t>K2+250</t>
  </si>
  <si>
    <t>K2+620</t>
  </si>
  <si>
    <t>K2+750</t>
  </si>
  <si>
    <t>K2+900</t>
  </si>
  <si>
    <t>K3+200</t>
  </si>
  <si>
    <t>K3+320</t>
  </si>
  <si>
    <t>K3+720</t>
  </si>
  <si>
    <t>Kênh V/c 14</t>
  </si>
  <si>
    <t>Kênh V/c 13</t>
  </si>
  <si>
    <t>K4+250</t>
  </si>
  <si>
    <t>K5+100</t>
  </si>
  <si>
    <t>K4+620</t>
  </si>
  <si>
    <t>Kênh V/c 16</t>
  </si>
  <si>
    <t>K6+850</t>
  </si>
  <si>
    <t>Công trình TB Tiền Thiệp</t>
  </si>
  <si>
    <t>Cụm TN vùng 2 Tiền Thiệp</t>
  </si>
  <si>
    <t>K0+550</t>
  </si>
  <si>
    <t>Công trình TB Xuân Lai</t>
  </si>
  <si>
    <t>K0+30</t>
  </si>
  <si>
    <t>K1+050</t>
  </si>
  <si>
    <t>Công trình Mỹ Trung</t>
  </si>
  <si>
    <t>Công trình An Mã</t>
  </si>
  <si>
    <t>( Xuân Thủy)</t>
  </si>
  <si>
    <t>Cụm TN Rào Sen</t>
  </si>
  <si>
    <t>K1+700</t>
  </si>
  <si>
    <t>K2+14</t>
  </si>
  <si>
    <t>K2+15</t>
  </si>
  <si>
    <t>K2+160</t>
  </si>
  <si>
    <t>K3+500</t>
  </si>
  <si>
    <t>K1+400</t>
  </si>
  <si>
    <t>K2+18</t>
  </si>
  <si>
    <t>Công trình TB Tiêu Hói Nẹng</t>
  </si>
  <si>
    <t>K2+180 (bờ Hữu)</t>
  </si>
  <si>
    <t>K2+180 (bờ Tả)</t>
  </si>
  <si>
    <t>Công trình Hồ chứa nước An Mã</t>
  </si>
  <si>
    <t>HTX Minh Trung</t>
  </si>
  <si>
    <t>HTX Hà Thiệp</t>
  </si>
  <si>
    <t>Kênh Cấp 1</t>
  </si>
  <si>
    <t>Cụm TN Thanh Sơn</t>
  </si>
  <si>
    <t>K1+290.7</t>
  </si>
  <si>
    <t>K1+684.3</t>
  </si>
  <si>
    <t>K3+118</t>
  </si>
  <si>
    <t>K6+029.8</t>
  </si>
  <si>
    <t>K7+557</t>
  </si>
  <si>
    <t>K8+254</t>
  </si>
  <si>
    <t>K8+681</t>
  </si>
  <si>
    <t>Chi nhánh TN Kiến Giang</t>
  </si>
  <si>
    <t>Cụm TN Phú Hòa</t>
  </si>
  <si>
    <t>Kênh N3- 2</t>
  </si>
  <si>
    <t>Kênh N3- 4</t>
  </si>
  <si>
    <t>Kênh N3- 6</t>
  </si>
  <si>
    <t>Kênh N4- 1</t>
  </si>
  <si>
    <t>Kênh N4- 2</t>
  </si>
  <si>
    <t>Kênh N4- 3</t>
  </si>
  <si>
    <t>Kênh N4- 5</t>
  </si>
  <si>
    <t>K1+116</t>
  </si>
  <si>
    <t>K0+000</t>
  </si>
  <si>
    <t>K1+830</t>
  </si>
  <si>
    <t>K0+150</t>
  </si>
  <si>
    <t>HTX Văn Xá, Phú Xuân</t>
  </si>
  <si>
    <t>HTX Phú Hòa,Tam Hương,Th phú Hòa</t>
  </si>
  <si>
    <t>HTX Phú Xuân, Thôn Phú Xuân</t>
  </si>
  <si>
    <t>HTX Phú Hòa,Thôn Phú Hòa</t>
  </si>
  <si>
    <t>HTX Tam Hương,Thôn Tam Hương</t>
  </si>
  <si>
    <t>Công trình TB tiêu</t>
  </si>
  <si>
    <t>HTX Thạch Bàn</t>
  </si>
  <si>
    <t>HTX Tam Hương,</t>
  </si>
  <si>
    <t>K0</t>
  </si>
  <si>
    <t>Công ty TNHH MTV Lệ Ninh</t>
  </si>
  <si>
    <t>K2+350</t>
  </si>
  <si>
    <t>K2+400</t>
  </si>
  <si>
    <t>( Liên Thủy)</t>
  </si>
  <si>
    <t>Công trình TB Hói Quan II</t>
  </si>
  <si>
    <t>Công trình TB Hói Quan I</t>
  </si>
  <si>
    <t>Công trình TB Hói Quan III</t>
  </si>
  <si>
    <t>K0+660</t>
  </si>
  <si>
    <t>( TT Kiến Giang)</t>
  </si>
  <si>
    <t>Cụm TN An Mã</t>
  </si>
  <si>
    <t>K0+290</t>
  </si>
  <si>
    <t>K1+020</t>
  </si>
  <si>
    <t>K1+367</t>
  </si>
  <si>
    <t>Kênh N1-7</t>
  </si>
  <si>
    <t>Kênh N1-9</t>
  </si>
  <si>
    <t>K1+840</t>
  </si>
  <si>
    <t>( An Thủy)</t>
  </si>
  <si>
    <t>Xã An Thủy</t>
  </si>
  <si>
    <t>Công trình Cống Mỹ Trung (Sơn Thủy)</t>
  </si>
  <si>
    <t>K0+600</t>
  </si>
  <si>
    <t>( Lộc Thủy)</t>
  </si>
  <si>
    <t>HTX DV điện tổng hợp</t>
  </si>
  <si>
    <t xml:space="preserve">HTX Phong lộc </t>
  </si>
  <si>
    <t>D</t>
  </si>
  <si>
    <t>TN Mỹ Trung</t>
  </si>
  <si>
    <t>TN M Trung</t>
  </si>
  <si>
    <t>TN A Mã</t>
  </si>
  <si>
    <t>CHI NHÁNH TRẠM</t>
  </si>
  <si>
    <t>CẢ NĂM</t>
  </si>
  <si>
    <t>Tăng giảm (ha)</t>
  </si>
  <si>
    <t>GHI CHÚ</t>
  </si>
  <si>
    <t>Tăng + giảm - (ha)</t>
  </si>
  <si>
    <t>PHỤ LỤC 03: DANH MỤC QUY ĐỊNH CỐNG ĐẦU KÊNH CỦA CÁC CÔNG TRÌNH THỦY LỢI</t>
  </si>
  <si>
    <t>PHỤ LỤC 02: DANH MỤC CÔNG TRÌNH VÀ BIỆN PHÁP TƯỚI TIÊU, DIỆN TÍCH MIỄN THỦY LỢI PHÍ</t>
  </si>
  <si>
    <t xml:space="preserve">Hồ Phú Hòa            </t>
  </si>
  <si>
    <t>Hồ Sông Thai</t>
  </si>
  <si>
    <t>Hồ Vực Sanh Cửa nghè</t>
  </si>
  <si>
    <t>Trạm bơm Hói Nẹng</t>
  </si>
  <si>
    <t>Đập dâng Rào Sen</t>
  </si>
  <si>
    <t>Trạm Bơm Hói Nẹng</t>
  </si>
  <si>
    <t>Trạm bơm Tiền Thiệp</t>
  </si>
  <si>
    <t>Trạm bơm Xuân Lai</t>
  </si>
  <si>
    <t>Hồ Cẩm Ly+Rào Đá</t>
  </si>
  <si>
    <t xml:space="preserve">D. </t>
  </si>
  <si>
    <t>TỔNG CỘNG</t>
  </si>
  <si>
    <t>Hồ Vực Sanh,Cửa nghè</t>
  </si>
  <si>
    <t xml:space="preserve"> VỤ LÚA TÁI SINH </t>
  </si>
  <si>
    <t>Mạ, rau,màu, cây CN ngắn ngày</t>
  </si>
  <si>
    <t xml:space="preserve"> (Kèm theo Quyết định số           /QĐ-UBND  ngày      /       /2014 của Ủy ban nhân dân tỉnh Quảng Bình)</t>
  </si>
  <si>
    <t>Kênh V/c F 8</t>
  </si>
  <si>
    <t>Kênh V/c F8</t>
  </si>
  <si>
    <t>Kênh V/c F15</t>
  </si>
  <si>
    <t>Kênh V/c F10</t>
  </si>
  <si>
    <t>Kênh V/c F11</t>
  </si>
  <si>
    <r>
      <t>Kênh V/c F11</t>
    </r>
    <r>
      <rPr>
        <sz val="10"/>
        <rFont val="Arial"/>
        <family val="2"/>
        <charset val="163"/>
      </rPr>
      <t/>
    </r>
  </si>
  <si>
    <t>Kênh V/c F30</t>
  </si>
  <si>
    <t>Kênh V/c F25</t>
  </si>
  <si>
    <t xml:space="preserve">Kênh V/c F20 </t>
  </si>
  <si>
    <r>
      <t>Kênh V/c F30</t>
    </r>
    <r>
      <rPr>
        <sz val="10"/>
        <rFont val="Arial"/>
        <family val="2"/>
        <charset val="163"/>
      </rPr>
      <t/>
    </r>
  </si>
  <si>
    <t xml:space="preserve">Kênh V/c F10 </t>
  </si>
  <si>
    <t>Kênh V/c 2 F12</t>
  </si>
  <si>
    <t>Kênh V/c 3 F10</t>
  </si>
  <si>
    <t>Kênh V/c 4 F12</t>
  </si>
  <si>
    <t xml:space="preserve">Kênh N5a </t>
  </si>
  <si>
    <t>Kênh Bắc N2a-1</t>
  </si>
  <si>
    <t xml:space="preserve">Kênh N2B-1 </t>
  </si>
  <si>
    <t xml:space="preserve">Kênh N2B-4 </t>
  </si>
  <si>
    <t xml:space="preserve">Kênh N3-4 </t>
  </si>
  <si>
    <t xml:space="preserve">Kênh N1-1 </t>
  </si>
  <si>
    <t xml:space="preserve">Kênh N4-1 </t>
  </si>
  <si>
    <t xml:space="preserve">Kênh N2a </t>
  </si>
  <si>
    <t xml:space="preserve">Công trình Đập Dâng Rào Sen </t>
  </si>
  <si>
    <t>Công trình Hồ Thanh Sơn</t>
  </si>
  <si>
    <t xml:space="preserve">Công trình Hồ chứa nước Phú Hòa </t>
  </si>
  <si>
    <t>Trạm bơm Hoành Vinh</t>
  </si>
  <si>
    <t>Thanh Lương (Q. Xuân)</t>
  </si>
  <si>
    <t>HTX Xuân Bắc (Hoa Thủy)</t>
  </si>
  <si>
    <t>Đơn vị chịu trách nhiệm quản lý sau cống đầu kênh</t>
  </si>
  <si>
    <t>Thôn Bắc Sơn (Q. Thủy)</t>
  </si>
  <si>
    <t>a. Tưới, tiêu cây lúa:</t>
  </si>
  <si>
    <t>ha</t>
  </si>
  <si>
    <t>+ Tưới, tiêu bằng động lực:</t>
  </si>
  <si>
    <t xml:space="preserve">ha </t>
  </si>
  <si>
    <r>
      <t xml:space="preserve">+ Tưới,  tiêu bằng trọng lực:   </t>
    </r>
    <r>
      <rPr>
        <sz val="10"/>
        <rFont val="Times New Roman"/>
        <family val="1"/>
      </rPr>
      <t xml:space="preserve">          </t>
    </r>
  </si>
  <si>
    <t xml:space="preserve"> ha </t>
  </si>
  <si>
    <t xml:space="preserve">+ Tạo nguồn bằng động lực:     </t>
  </si>
  <si>
    <r>
      <t>+ Tạo nguồn bằng trọng lực:</t>
    </r>
    <r>
      <rPr>
        <sz val="10"/>
        <rFont val="Times New Roman"/>
        <family val="1"/>
      </rPr>
      <t xml:space="preserve">        </t>
    </r>
  </si>
  <si>
    <t>b. Mạ, rau, màu, cây CN ngắn ngày:</t>
  </si>
  <si>
    <t>c. Thuỷ sản:</t>
  </si>
  <si>
    <t xml:space="preserve">K8+700 </t>
  </si>
  <si>
    <t xml:space="preserve">K9+150 </t>
  </si>
  <si>
    <t xml:space="preserve">K12+ 50 </t>
  </si>
  <si>
    <t xml:space="preserve">K7+159 </t>
  </si>
  <si>
    <t xml:space="preserve">K6+900 </t>
  </si>
  <si>
    <t xml:space="preserve">K4+593 </t>
  </si>
  <si>
    <t xml:space="preserve">K6+300 </t>
  </si>
  <si>
    <t>Thôn Cẩm Ly (Ngân Thủy)</t>
  </si>
  <si>
    <t>K0+593</t>
  </si>
  <si>
    <t xml:space="preserve">K5+100 </t>
  </si>
  <si>
    <t xml:space="preserve">K0+593 </t>
  </si>
  <si>
    <t xml:space="preserve">K0+390 </t>
  </si>
  <si>
    <t>K2+451</t>
  </si>
  <si>
    <t xml:space="preserve">K3+300 </t>
  </si>
  <si>
    <t xml:space="preserve">K3+900 </t>
  </si>
  <si>
    <t xml:space="preserve">K4+500 </t>
  </si>
  <si>
    <t xml:space="preserve">K5+300 </t>
  </si>
  <si>
    <t xml:space="preserve">K9+20 </t>
  </si>
  <si>
    <t xml:space="preserve">K3+330 </t>
  </si>
  <si>
    <t xml:space="preserve">Đập Hầm Bò </t>
  </si>
  <si>
    <t>Diện tích tưới động lực của Trạm bơm Duy Hàm thuộc tạo nguồn bậc 2 vì phải tạo nguồn bằng trọng lực từ hồ Rào Đá)</t>
  </si>
  <si>
    <t>Trạm bơm Duy hàm thuộc tạo nguồn bậc 2 vì phải tạo nguồn bằng trọng lực từ hồ Rào Đá</t>
  </si>
  <si>
    <t>Kênh Nam N2a-1</t>
  </si>
  <si>
    <t xml:space="preserve"> (Kèm theo Tờ trình  số           /SNN-TL  ngày      /       /2014 của Sở Nông nghiệp và PTNT)</t>
  </si>
  <si>
    <t>( DO CÔNG TY TNHH MỘT THÀNH VIÊN KTCTTL QUẢN LÝ)</t>
  </si>
  <si>
    <t>DIỆN TÍCH NUÔI TRỒNG THỦY SẢN CẢ NĂM</t>
  </si>
  <si>
    <t>CN Quảng Trạch</t>
  </si>
  <si>
    <t>Phường Quảng Thọ</t>
  </si>
  <si>
    <t>HTX Chính Trực Phường Quảng Long</t>
  </si>
  <si>
    <t>Thôn Nhân Thọ phường Quảng Thọ</t>
  </si>
  <si>
    <t>Thôn Thọ đơn phường Quảng Thọ</t>
  </si>
  <si>
    <t>Phường Quảng Phúc</t>
  </si>
  <si>
    <t>Thôn Đơn Sa Phường Quảng Phúc</t>
  </si>
  <si>
    <t>Thôn Diên phúc phường Quảng Phúc</t>
  </si>
  <si>
    <t>Thôn Hai Phú Lộc xã Quảng Phú</t>
  </si>
  <si>
    <t>Thôn Sỏi xã Vạn Trạch</t>
  </si>
  <si>
    <t>Thôn Tròn xã Vạn Trạch</t>
  </si>
  <si>
    <t>Thôn Tây Xã Vạn Trạch</t>
  </si>
  <si>
    <t>Thôn Đông xã Vạn Trạch</t>
  </si>
  <si>
    <t>UBND xã Hòa Trạch</t>
  </si>
  <si>
    <t>UBND xã Đại Trạch</t>
  </si>
  <si>
    <t>HTX DVNN Phú Hải</t>
  </si>
  <si>
    <t>Thôn Nhân Thọ P. Quảng Thọ</t>
  </si>
  <si>
    <t>Thôn Thọ đơn P. Quảng Thọ</t>
  </si>
  <si>
    <t>UBND xã Dương Thủy</t>
  </si>
  <si>
    <t>Thôn Tây xã Vạn Trạch</t>
  </si>
  <si>
    <t>Thôn Đông  xã Vạn Trạch</t>
  </si>
  <si>
    <t>UBND Xã Hòa Trạch</t>
  </si>
  <si>
    <t>HTX Dịch vụ NN Phú Hải P. Phú Hải</t>
  </si>
  <si>
    <t>HTX Dịch vụ NN Trung Nghĩa</t>
  </si>
  <si>
    <t>HTX Hoàng Trung Lộc</t>
  </si>
  <si>
    <t>CN Quảng Ninh</t>
  </si>
  <si>
    <t>HTX Lộc long</t>
  </si>
  <si>
    <t>HTX Phúc Mỹ</t>
  </si>
  <si>
    <t>Thôn Cẩm Ly</t>
  </si>
  <si>
    <t>Thôn Liên Cơ</t>
  </si>
  <si>
    <t>Thôn 3A</t>
  </si>
  <si>
    <t>Thôn 3B</t>
  </si>
  <si>
    <t>Kế hoạch 2015 (ha)</t>
  </si>
  <si>
    <t>Nguyên nhân tăng, giảm</t>
  </si>
  <si>
    <t>Kế hoạch 2016 (ha)</t>
  </si>
  <si>
    <t>TT TL</t>
  </si>
  <si>
    <t>TT ĐL</t>
  </si>
  <si>
    <t>TNTL</t>
  </si>
  <si>
    <t>TNĐL</t>
  </si>
  <si>
    <t>Rau màu</t>
  </si>
  <si>
    <t>Thủy sản</t>
  </si>
  <si>
    <t>BIỂU MẪU : BẢNG SO SÁNH DIỆN TÍCH MIỄN THỦY LỢI PHÍ HỢP ĐỒNG NĂM 2016 SO VỚI NĂM 2015</t>
  </si>
  <si>
    <t>PHỤ LỤC 01: DIỆN TÍCH VÀ BIỆN PHÁP TƯỚI TIÊU ĐƯỢC MIỄN THỦY LỢI PHÍ</t>
  </si>
  <si>
    <t>CÁC CÔNG TRÌNH DO CÔNG TY TNHH MỘT THÀNH VIÊN KTCTTL QUẢN LÝ</t>
  </si>
  <si>
    <r>
      <t xml:space="preserve"> (Kèm theo Quyết định số        /QĐ -UBND  ngày     </t>
    </r>
    <r>
      <rPr>
        <b/>
        <i/>
        <sz val="13"/>
        <color indexed="8"/>
        <rFont val="Times New Roman"/>
        <family val="1"/>
        <charset val="163"/>
      </rPr>
      <t xml:space="preserve"> / 3/</t>
    </r>
    <r>
      <rPr>
        <i/>
        <sz val="13"/>
        <color indexed="8"/>
        <rFont val="Times New Roman"/>
        <family val="1"/>
        <charset val="163"/>
      </rPr>
      <t>2016 của Ủy ban nhân dân tỉnh)</t>
    </r>
  </si>
  <si>
    <t>Diện tích tưới động lực là của Trạm bơm Duy Hàm thuộc tạo nguồn bậc 2 vì phải tạo nguồn bằng trọng lực từ hồ Rào Đá</t>
  </si>
  <si>
    <t>Tưới tiêu cho lúa (ha)</t>
  </si>
  <si>
    <t>Danh mục và biện pháp tưới tiêu</t>
  </si>
  <si>
    <r>
      <t xml:space="preserve"> (Kèm theo Quyết định số 915 /QĐ -UBND  ngày 31 </t>
    </r>
    <r>
      <rPr>
        <b/>
        <i/>
        <sz val="13"/>
        <color indexed="8"/>
        <rFont val="Times New Roman"/>
        <family val="1"/>
      </rPr>
      <t>/</t>
    </r>
    <r>
      <rPr>
        <i/>
        <sz val="13"/>
        <color indexed="8"/>
        <rFont val="Times New Roman"/>
        <family val="1"/>
        <charset val="163"/>
      </rPr>
      <t>3</t>
    </r>
    <r>
      <rPr>
        <b/>
        <i/>
        <sz val="13"/>
        <color indexed="8"/>
        <rFont val="Times New Roman"/>
        <family val="1"/>
      </rPr>
      <t>/</t>
    </r>
    <r>
      <rPr>
        <i/>
        <sz val="13"/>
        <color indexed="8"/>
        <rFont val="Times New Roman"/>
        <family val="1"/>
      </rPr>
      <t>2016</t>
    </r>
    <r>
      <rPr>
        <sz val="13"/>
        <color indexed="8"/>
        <rFont val="Times New Roman"/>
        <family val="1"/>
      </rPr>
      <t xml:space="preserve"> của Ủy ban nhân dân tỉnh)</t>
    </r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</si>
</sst>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65">
    <font>
      <sz val="10"/>
      <name val="Arial"/>
    </font>
    <font>
      <sz val="10"/>
      <name val="Arial"/>
      <family val="2"/>
      <charset val="163"/>
    </font>
    <font>
      <sz val="8"/>
      <name val="Arial"/>
      <family val="2"/>
      <charset val="163"/>
    </font>
    <font>
      <b/>
      <sz val="12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  <charset val="163"/>
    </font>
    <font>
      <sz val="10"/>
      <color indexed="8"/>
      <name val="Arial"/>
      <family val="2"/>
      <charset val="163"/>
    </font>
    <font>
      <b/>
      <sz val="8"/>
      <color indexed="8"/>
      <name val="Arial"/>
      <family val="2"/>
      <charset val="163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Arial"/>
      <family val="2"/>
      <charset val="163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  <charset val="163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9"/>
      <color indexed="8"/>
      <name val="Arial"/>
      <family val="2"/>
      <charset val="163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i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  <charset val="163"/>
    </font>
    <font>
      <sz val="8"/>
      <color indexed="10"/>
      <name val="Arial"/>
      <family val="2"/>
      <charset val="163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3"/>
      <color indexed="8"/>
      <name val="Times New Roman"/>
      <family val="1"/>
      <charset val="163"/>
    </font>
    <font>
      <b/>
      <i/>
      <sz val="13"/>
      <color indexed="8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7" fillId="0" borderId="0" xfId="0" applyFont="1" applyFill="1"/>
    <xf numFmtId="43" fontId="7" fillId="0" borderId="0" xfId="0" applyNumberFormat="1" applyFont="1" applyFill="1"/>
    <xf numFmtId="0" fontId="0" fillId="0" borderId="0" xfId="0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1" xfId="0" applyFont="1" applyFill="1" applyBorder="1"/>
    <xf numFmtId="0" fontId="6" fillId="0" borderId="2" xfId="0" applyFont="1" applyFill="1" applyBorder="1"/>
    <xf numFmtId="0" fontId="17" fillId="0" borderId="0" xfId="0" applyFont="1" applyFill="1"/>
    <xf numFmtId="0" fontId="16" fillId="0" borderId="0" xfId="0" applyFont="1" applyFill="1" applyBorder="1" applyAlignment="1">
      <alignment vertical="center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0" fontId="12" fillId="0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/>
    <xf numFmtId="0" fontId="22" fillId="0" borderId="2" xfId="0" applyFont="1" applyFill="1" applyBorder="1"/>
    <xf numFmtId="0" fontId="31" fillId="0" borderId="2" xfId="0" applyFont="1" applyFill="1" applyBorder="1"/>
    <xf numFmtId="0" fontId="26" fillId="0" borderId="2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17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/>
    <xf numFmtId="43" fontId="6" fillId="0" borderId="0" xfId="0" applyNumberFormat="1" applyFont="1" applyFill="1" applyBorder="1"/>
    <xf numFmtId="0" fontId="24" fillId="0" borderId="0" xfId="0" applyFont="1" applyFill="1"/>
    <xf numFmtId="0" fontId="9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3" fontId="22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30" fillId="0" borderId="2" xfId="0" applyFont="1" applyFill="1" applyBorder="1"/>
    <xf numFmtId="43" fontId="10" fillId="0" borderId="0" xfId="0" applyNumberFormat="1" applyFont="1" applyFill="1"/>
    <xf numFmtId="0" fontId="10" fillId="0" borderId="0" xfId="0" applyFont="1" applyFill="1"/>
    <xf numFmtId="43" fontId="24" fillId="0" borderId="0" xfId="0" applyNumberFormat="1" applyFont="1" applyFill="1"/>
    <xf numFmtId="0" fontId="4" fillId="0" borderId="0" xfId="0" applyFont="1" applyFill="1"/>
    <xf numFmtId="0" fontId="26" fillId="0" borderId="5" xfId="0" applyFont="1" applyFill="1" applyBorder="1"/>
    <xf numFmtId="0" fontId="9" fillId="0" borderId="0" xfId="0" applyFont="1" applyFill="1"/>
    <xf numFmtId="0" fontId="6" fillId="0" borderId="0" xfId="0" applyFont="1" applyFill="1" applyAlignment="1">
      <alignment horizontal="center" vertical="center"/>
    </xf>
    <xf numFmtId="0" fontId="39" fillId="0" borderId="2" xfId="0" applyFont="1" applyFill="1" applyBorder="1" applyAlignment="1">
      <alignment horizontal="center"/>
    </xf>
    <xf numFmtId="0" fontId="39" fillId="0" borderId="2" xfId="0" applyFont="1" applyFill="1" applyBorder="1"/>
    <xf numFmtId="0" fontId="27" fillId="0" borderId="2" xfId="0" applyFont="1" applyFill="1" applyBorder="1" applyAlignment="1">
      <alignment horizontal="center"/>
    </xf>
    <xf numFmtId="49" fontId="27" fillId="0" borderId="2" xfId="0" applyNumberFormat="1" applyFont="1" applyFill="1" applyBorder="1"/>
    <xf numFmtId="0" fontId="27" fillId="0" borderId="2" xfId="0" applyFont="1" applyFill="1" applyBorder="1"/>
    <xf numFmtId="0" fontId="40" fillId="0" borderId="2" xfId="0" applyFont="1" applyFill="1" applyBorder="1" applyAlignment="1">
      <alignment horizontal="center"/>
    </xf>
    <xf numFmtId="0" fontId="40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49" fontId="27" fillId="0" borderId="5" xfId="0" applyNumberFormat="1" applyFont="1" applyFill="1" applyBorder="1"/>
    <xf numFmtId="0" fontId="27" fillId="0" borderId="8" xfId="0" applyFont="1" applyFill="1" applyBorder="1" applyAlignment="1">
      <alignment horizontal="center" vertical="center" wrapText="1"/>
    </xf>
    <xf numFmtId="43" fontId="23" fillId="0" borderId="2" xfId="0" applyNumberFormat="1" applyFont="1" applyFill="1" applyBorder="1" applyAlignment="1">
      <alignment horizontal="center"/>
    </xf>
    <xf numFmtId="43" fontId="34" fillId="0" borderId="2" xfId="0" applyNumberFormat="1" applyFont="1" applyFill="1" applyBorder="1" applyAlignment="1">
      <alignment horizontal="center"/>
    </xf>
    <xf numFmtId="43" fontId="3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2" fontId="3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vertical="center" wrapText="1"/>
    </xf>
    <xf numFmtId="43" fontId="23" fillId="0" borderId="2" xfId="0" applyNumberFormat="1" applyFont="1" applyFill="1" applyBorder="1" applyAlignment="1">
      <alignment horizontal="center" vertical="center"/>
    </xf>
    <xf numFmtId="43" fontId="34" fillId="0" borderId="2" xfId="0" applyNumberFormat="1" applyFont="1" applyFill="1" applyBorder="1" applyAlignment="1">
      <alignment horizontal="center" vertical="center"/>
    </xf>
    <xf numFmtId="43" fontId="35" fillId="0" borderId="2" xfId="0" applyNumberFormat="1" applyFont="1" applyFill="1" applyBorder="1" applyAlignment="1">
      <alignment horizontal="center" vertical="center"/>
    </xf>
    <xf numFmtId="43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0" fillId="0" borderId="2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justify" vertical="top" wrapText="1"/>
    </xf>
    <xf numFmtId="0" fontId="41" fillId="0" borderId="1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2" fontId="4" fillId="0" borderId="0" xfId="0" applyNumberFormat="1" applyFont="1" applyFill="1"/>
    <xf numFmtId="43" fontId="43" fillId="0" borderId="1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7" fillId="0" borderId="0" xfId="0" applyFont="1" applyFill="1"/>
    <xf numFmtId="0" fontId="6" fillId="2" borderId="4" xfId="0" applyFont="1" applyFill="1" applyBorder="1"/>
    <xf numFmtId="0" fontId="6" fillId="2" borderId="0" xfId="0" applyFont="1" applyFill="1" applyBorder="1"/>
    <xf numFmtId="0" fontId="12" fillId="3" borderId="2" xfId="0" applyFont="1" applyFill="1" applyBorder="1" applyAlignment="1">
      <alignment horizontal="center"/>
    </xf>
    <xf numFmtId="0" fontId="20" fillId="3" borderId="2" xfId="0" applyFont="1" applyFill="1" applyBorder="1"/>
    <xf numFmtId="2" fontId="45" fillId="3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4" borderId="4" xfId="0" applyFont="1" applyFill="1" applyBorder="1"/>
    <xf numFmtId="0" fontId="6" fillId="4" borderId="0" xfId="0" applyFont="1" applyFill="1" applyBorder="1"/>
    <xf numFmtId="0" fontId="12" fillId="3" borderId="2" xfId="0" applyFont="1" applyFill="1" applyBorder="1"/>
    <xf numFmtId="0" fontId="16" fillId="3" borderId="3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/>
    <xf numFmtId="2" fontId="43" fillId="3" borderId="2" xfId="0" applyNumberFormat="1" applyFont="1" applyFill="1" applyBorder="1" applyAlignment="1">
      <alignment horizontal="center" vertical="center" wrapText="1"/>
    </xf>
    <xf numFmtId="41" fontId="45" fillId="3" borderId="2" xfId="0" applyNumberFormat="1" applyFont="1" applyFill="1" applyBorder="1" applyAlignment="1">
      <alignment horizontal="center" vertical="center" wrapText="1"/>
    </xf>
    <xf numFmtId="41" fontId="12" fillId="3" borderId="2" xfId="0" applyNumberFormat="1" applyFont="1" applyFill="1" applyBorder="1" applyAlignment="1">
      <alignment horizontal="center" vertical="center" wrapText="1"/>
    </xf>
    <xf numFmtId="4" fontId="45" fillId="3" borderId="2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3" fontId="27" fillId="0" borderId="2" xfId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wrapText="1"/>
    </xf>
    <xf numFmtId="2" fontId="50" fillId="3" borderId="2" xfId="0" applyNumberFormat="1" applyFont="1" applyFill="1" applyBorder="1" applyAlignment="1">
      <alignment horizontal="center" vertical="center" wrapText="1"/>
    </xf>
    <xf numFmtId="2" fontId="44" fillId="3" borderId="2" xfId="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/>
    <xf numFmtId="43" fontId="45" fillId="3" borderId="2" xfId="1" applyFont="1" applyFill="1" applyBorder="1" applyAlignment="1">
      <alignment horizontal="center" vertical="center" wrapText="1"/>
    </xf>
    <xf numFmtId="43" fontId="12" fillId="3" borderId="2" xfId="1" applyFont="1" applyFill="1" applyBorder="1" applyAlignment="1">
      <alignment horizontal="center" vertical="center" wrapText="1"/>
    </xf>
    <xf numFmtId="2" fontId="46" fillId="3" borderId="2" xfId="0" applyNumberFormat="1" applyFont="1" applyFill="1" applyBorder="1" applyAlignment="1">
      <alignment horizontal="center" vertical="center" wrapText="1"/>
    </xf>
    <xf numFmtId="2" fontId="47" fillId="3" borderId="2" xfId="0" applyNumberFormat="1" applyFont="1" applyFill="1" applyBorder="1" applyAlignment="1">
      <alignment horizontal="center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2" fontId="45" fillId="3" borderId="16" xfId="0" applyNumberFormat="1" applyFont="1" applyFill="1" applyBorder="1" applyAlignment="1">
      <alignment horizontal="center" vertical="center" wrapText="1"/>
    </xf>
    <xf numFmtId="2" fontId="12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/>
    <xf numFmtId="2" fontId="48" fillId="3" borderId="2" xfId="0" applyNumberFormat="1" applyFont="1" applyFill="1" applyBorder="1" applyAlignment="1">
      <alignment horizontal="center" vertical="center" wrapText="1"/>
    </xf>
    <xf numFmtId="2" fontId="26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2" fontId="49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/>
    <xf numFmtId="0" fontId="6" fillId="3" borderId="2" xfId="0" applyFont="1" applyFill="1" applyBorder="1" applyAlignment="1">
      <alignment horizontal="center" wrapText="1"/>
    </xf>
    <xf numFmtId="43" fontId="43" fillId="3" borderId="2" xfId="1" applyFont="1" applyFill="1" applyBorder="1" applyAlignment="1">
      <alignment horizontal="center" vertical="center" wrapText="1"/>
    </xf>
    <xf numFmtId="43" fontId="13" fillId="3" borderId="2" xfId="1" applyFont="1" applyFill="1" applyBorder="1" applyAlignment="1">
      <alignment horizontal="center" vertical="center" wrapText="1"/>
    </xf>
    <xf numFmtId="0" fontId="25" fillId="3" borderId="2" xfId="0" applyFont="1" applyFill="1" applyBorder="1"/>
    <xf numFmtId="2" fontId="13" fillId="3" borderId="2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43" fontId="43" fillId="3" borderId="1" xfId="0" applyNumberFormat="1" applyFont="1" applyFill="1" applyBorder="1" applyAlignment="1">
      <alignment horizontal="center" vertical="center" wrapText="1"/>
    </xf>
    <xf numFmtId="43" fontId="20" fillId="3" borderId="2" xfId="1" applyNumberFormat="1" applyFont="1" applyFill="1" applyBorder="1"/>
    <xf numFmtId="0" fontId="20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 vertical="center" wrapText="1"/>
    </xf>
    <xf numFmtId="43" fontId="23" fillId="3" borderId="1" xfId="0" applyNumberFormat="1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2" fontId="19" fillId="3" borderId="2" xfId="0" applyNumberFormat="1" applyFont="1" applyFill="1" applyBorder="1" applyAlignment="1">
      <alignment horizontal="center" vertical="center" wrapText="1"/>
    </xf>
    <xf numFmtId="43" fontId="23" fillId="3" borderId="2" xfId="0" applyNumberFormat="1" applyFont="1" applyFill="1" applyBorder="1" applyAlignment="1">
      <alignment horizontal="center"/>
    </xf>
    <xf numFmtId="43" fontId="22" fillId="3" borderId="2" xfId="0" applyNumberFormat="1" applyFont="1" applyFill="1" applyBorder="1" applyAlignment="1">
      <alignment horizontal="right"/>
    </xf>
    <xf numFmtId="0" fontId="27" fillId="3" borderId="2" xfId="0" applyFont="1" applyFill="1" applyBorder="1" applyAlignment="1">
      <alignment horizontal="center"/>
    </xf>
    <xf numFmtId="49" fontId="27" fillId="3" borderId="2" xfId="0" applyNumberFormat="1" applyFont="1" applyFill="1" applyBorder="1"/>
    <xf numFmtId="2" fontId="16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/>
    <xf numFmtId="0" fontId="27" fillId="3" borderId="2" xfId="0" applyFont="1" applyFill="1" applyBorder="1"/>
    <xf numFmtId="43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3" borderId="2" xfId="0" applyFont="1" applyFill="1" applyBorder="1"/>
    <xf numFmtId="2" fontId="36" fillId="3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/>
    </xf>
    <xf numFmtId="0" fontId="31" fillId="3" borderId="2" xfId="0" applyFont="1" applyFill="1" applyBorder="1"/>
    <xf numFmtId="0" fontId="24" fillId="3" borderId="0" xfId="0" applyFont="1" applyFill="1"/>
    <xf numFmtId="43" fontId="34" fillId="3" borderId="2" xfId="0" applyNumberFormat="1" applyFont="1" applyFill="1" applyBorder="1" applyAlignment="1">
      <alignment horizontal="center" vertical="center"/>
    </xf>
    <xf numFmtId="43" fontId="34" fillId="3" borderId="2" xfId="0" applyNumberFormat="1" applyFont="1" applyFill="1" applyBorder="1" applyAlignment="1">
      <alignment horizontal="center"/>
    </xf>
    <xf numFmtId="43" fontId="30" fillId="3" borderId="2" xfId="0" applyNumberFormat="1" applyFont="1" applyFill="1" applyBorder="1"/>
    <xf numFmtId="49" fontId="27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wrapText="1"/>
    </xf>
    <xf numFmtId="2" fontId="14" fillId="3" borderId="4" xfId="0" applyNumberFormat="1" applyFont="1" applyFill="1" applyBorder="1"/>
    <xf numFmtId="0" fontId="14" fillId="3" borderId="0" xfId="0" applyFont="1" applyFill="1" applyBorder="1"/>
    <xf numFmtId="0" fontId="14" fillId="3" borderId="4" xfId="0" applyFont="1" applyFill="1" applyBorder="1"/>
    <xf numFmtId="0" fontId="13" fillId="3" borderId="2" xfId="0" applyFont="1" applyFill="1" applyBorder="1"/>
    <xf numFmtId="0" fontId="20" fillId="3" borderId="16" xfId="0" applyFont="1" applyFill="1" applyBorder="1" applyAlignment="1">
      <alignment horizontal="center"/>
    </xf>
    <xf numFmtId="0" fontId="20" fillId="3" borderId="16" xfId="0" applyFont="1" applyFill="1" applyBorder="1"/>
    <xf numFmtId="0" fontId="26" fillId="3" borderId="2" xfId="0" applyFont="1" applyFill="1" applyBorder="1" applyAlignment="1">
      <alignment horizontal="center"/>
    </xf>
    <xf numFmtId="0" fontId="15" fillId="3" borderId="2" xfId="0" applyFont="1" applyFill="1" applyBorder="1"/>
    <xf numFmtId="0" fontId="2" fillId="3" borderId="0" xfId="0" applyFont="1" applyFill="1" applyBorder="1"/>
    <xf numFmtId="0" fontId="22" fillId="3" borderId="2" xfId="0" applyFont="1" applyFill="1" applyBorder="1"/>
    <xf numFmtId="0" fontId="2" fillId="3" borderId="4" xfId="0" applyFont="1" applyFill="1" applyBorder="1"/>
    <xf numFmtId="0" fontId="15" fillId="3" borderId="3" xfId="0" applyFont="1" applyFill="1" applyBorder="1" applyAlignment="1">
      <alignment vertical="center"/>
    </xf>
    <xf numFmtId="0" fontId="15" fillId="3" borderId="3" xfId="0" applyFont="1" applyFill="1" applyBorder="1"/>
    <xf numFmtId="3" fontId="21" fillId="3" borderId="2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vertical="center"/>
    </xf>
    <xf numFmtId="43" fontId="8" fillId="3" borderId="4" xfId="0" applyNumberFormat="1" applyFont="1" applyFill="1" applyBorder="1"/>
    <xf numFmtId="0" fontId="8" fillId="3" borderId="0" xfId="0" applyFont="1" applyFill="1" applyBorder="1"/>
    <xf numFmtId="0" fontId="8" fillId="3" borderId="2" xfId="0" applyFont="1" applyFill="1" applyBorder="1"/>
    <xf numFmtId="0" fontId="20" fillId="3" borderId="2" xfId="0" applyFont="1" applyFill="1" applyBorder="1" applyAlignment="1">
      <alignment wrapText="1"/>
    </xf>
    <xf numFmtId="2" fontId="6" fillId="3" borderId="0" xfId="0" applyNumberFormat="1" applyFont="1" applyFill="1" applyBorder="1"/>
    <xf numFmtId="0" fontId="16" fillId="3" borderId="2" xfId="0" applyFont="1" applyFill="1" applyBorder="1"/>
    <xf numFmtId="2" fontId="51" fillId="3" borderId="4" xfId="0" applyNumberFormat="1" applyFont="1" applyFill="1" applyBorder="1"/>
    <xf numFmtId="2" fontId="6" fillId="3" borderId="4" xfId="0" applyNumberFormat="1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2" fontId="43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vertical="center"/>
    </xf>
    <xf numFmtId="43" fontId="43" fillId="3" borderId="2" xfId="1" applyFont="1" applyFill="1" applyBorder="1" applyAlignment="1">
      <alignment vertical="center" wrapText="1"/>
    </xf>
    <xf numFmtId="2" fontId="45" fillId="3" borderId="2" xfId="0" applyNumberFormat="1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/>
    </xf>
    <xf numFmtId="43" fontId="20" fillId="3" borderId="16" xfId="1" applyNumberFormat="1" applyFont="1" applyFill="1" applyBorder="1"/>
    <xf numFmtId="2" fontId="43" fillId="3" borderId="16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3" fontId="42" fillId="3" borderId="5" xfId="0" applyNumberFormat="1" applyFont="1" applyFill="1" applyBorder="1" applyAlignment="1">
      <alignment horizontal="center" vertical="center"/>
    </xf>
    <xf numFmtId="0" fontId="25" fillId="3" borderId="0" xfId="0" applyFont="1" applyFill="1" applyBorder="1"/>
    <xf numFmtId="0" fontId="25" fillId="3" borderId="0" xfId="0" applyFont="1" applyFill="1"/>
    <xf numFmtId="0" fontId="7" fillId="3" borderId="0" xfId="0" applyFont="1" applyFill="1"/>
    <xf numFmtId="43" fontId="7" fillId="3" borderId="0" xfId="0" applyNumberFormat="1" applyFont="1" applyFill="1"/>
    <xf numFmtId="43" fontId="33" fillId="3" borderId="14" xfId="0" applyNumberFormat="1" applyFont="1" applyFill="1" applyBorder="1"/>
    <xf numFmtId="0" fontId="7" fillId="3" borderId="0" xfId="0" applyFont="1" applyFill="1" applyBorder="1"/>
    <xf numFmtId="2" fontId="2" fillId="3" borderId="4" xfId="0" applyNumberFormat="1" applyFont="1" applyFill="1" applyBorder="1"/>
    <xf numFmtId="2" fontId="7" fillId="0" borderId="0" xfId="0" applyNumberFormat="1" applyFont="1" applyFill="1" applyBorder="1"/>
    <xf numFmtId="0" fontId="6" fillId="5" borderId="4" xfId="0" applyFont="1" applyFill="1" applyBorder="1"/>
    <xf numFmtId="0" fontId="55" fillId="3" borderId="0" xfId="0" applyFont="1" applyFill="1" applyBorder="1"/>
    <xf numFmtId="0" fontId="6" fillId="5" borderId="0" xfId="0" applyFont="1" applyFill="1" applyBorder="1"/>
    <xf numFmtId="2" fontId="21" fillId="3" borderId="2" xfId="0" applyNumberFormat="1" applyFont="1" applyFill="1" applyBorder="1" applyAlignment="1">
      <alignment horizontal="center" vertical="center" wrapText="1"/>
    </xf>
    <xf numFmtId="0" fontId="54" fillId="3" borderId="4" xfId="0" applyFont="1" applyFill="1" applyBorder="1"/>
    <xf numFmtId="0" fontId="13" fillId="3" borderId="3" xfId="0" applyFont="1" applyFill="1" applyBorder="1"/>
    <xf numFmtId="164" fontId="6" fillId="3" borderId="0" xfId="0" applyNumberFormat="1" applyFont="1" applyFill="1" applyBorder="1"/>
    <xf numFmtId="2" fontId="6" fillId="5" borderId="4" xfId="0" applyNumberFormat="1" applyFont="1" applyFill="1" applyBorder="1"/>
    <xf numFmtId="43" fontId="56" fillId="3" borderId="4" xfId="0" applyNumberFormat="1" applyFont="1" applyFill="1" applyBorder="1"/>
    <xf numFmtId="0" fontId="57" fillId="3" borderId="0" xfId="0" applyFont="1" applyFill="1" applyBorder="1" applyAlignment="1">
      <alignment horizontal="center"/>
    </xf>
    <xf numFmtId="0" fontId="60" fillId="3" borderId="4" xfId="0" applyFont="1" applyFill="1" applyBorder="1"/>
    <xf numFmtId="0" fontId="59" fillId="3" borderId="4" xfId="0" applyFont="1" applyFill="1" applyBorder="1"/>
    <xf numFmtId="0" fontId="58" fillId="3" borderId="4" xfId="0" applyFont="1" applyFill="1" applyBorder="1"/>
    <xf numFmtId="0" fontId="58" fillId="3" borderId="0" xfId="0" applyFont="1" applyFill="1" applyBorder="1"/>
    <xf numFmtId="0" fontId="60" fillId="4" borderId="4" xfId="0" applyFont="1" applyFill="1" applyBorder="1"/>
    <xf numFmtId="0" fontId="25" fillId="3" borderId="5" xfId="0" applyFont="1" applyFill="1" applyBorder="1"/>
    <xf numFmtId="0" fontId="1" fillId="0" borderId="0" xfId="0" applyFont="1" applyFill="1"/>
    <xf numFmtId="2" fontId="1" fillId="0" borderId="0" xfId="0" applyNumberFormat="1" applyFont="1" applyFill="1"/>
    <xf numFmtId="43" fontId="1" fillId="3" borderId="0" xfId="0" applyNumberFormat="1" applyFont="1" applyFill="1"/>
    <xf numFmtId="0" fontId="1" fillId="3" borderId="0" xfId="0" applyFont="1" applyFill="1"/>
    <xf numFmtId="49" fontId="1" fillId="0" borderId="2" xfId="0" applyNumberFormat="1" applyFont="1" applyFill="1" applyBorder="1"/>
    <xf numFmtId="43" fontId="1" fillId="0" borderId="0" xfId="0" applyNumberFormat="1" applyFont="1" applyFill="1"/>
    <xf numFmtId="2" fontId="53" fillId="0" borderId="2" xfId="0" applyNumberFormat="1" applyFont="1" applyFill="1" applyBorder="1" applyAlignment="1">
      <alignment horizontal="center" vertical="center" wrapText="1"/>
    </xf>
    <xf numFmtId="2" fontId="36" fillId="0" borderId="5" xfId="0" applyNumberFormat="1" applyFont="1" applyFill="1" applyBorder="1" applyAlignment="1">
      <alignment horizontal="center" vertical="center" wrapText="1"/>
    </xf>
    <xf numFmtId="43" fontId="2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3" fontId="32" fillId="0" borderId="2" xfId="0" applyNumberFormat="1" applyFont="1" applyFill="1" applyBorder="1" applyAlignment="1">
      <alignment horizontal="center" vertical="center"/>
    </xf>
    <xf numFmtId="43" fontId="35" fillId="3" borderId="2" xfId="0" applyNumberFormat="1" applyFont="1" applyFill="1" applyBorder="1" applyAlignment="1">
      <alignment horizontal="center" vertical="center"/>
    </xf>
    <xf numFmtId="43" fontId="1" fillId="2" borderId="0" xfId="0" applyNumberFormat="1" applyFont="1" applyFill="1"/>
    <xf numFmtId="43" fontId="1" fillId="4" borderId="0" xfId="0" applyNumberFormat="1" applyFont="1" applyFill="1"/>
    <xf numFmtId="43" fontId="1" fillId="6" borderId="0" xfId="0" applyNumberFormat="1" applyFont="1" applyFill="1"/>
    <xf numFmtId="2" fontId="1" fillId="7" borderId="0" xfId="0" applyNumberFormat="1" applyFont="1" applyFill="1"/>
    <xf numFmtId="2" fontId="24" fillId="8" borderId="0" xfId="0" applyNumberFormat="1" applyFont="1" applyFill="1"/>
    <xf numFmtId="2" fontId="10" fillId="0" borderId="0" xfId="0" applyNumberFormat="1" applyFont="1" applyFill="1"/>
    <xf numFmtId="43" fontId="24" fillId="3" borderId="0" xfId="0" applyNumberFormat="1" applyFont="1" applyFill="1"/>
    <xf numFmtId="0" fontId="58" fillId="4" borderId="4" xfId="0" applyFont="1" applyFill="1" applyBorder="1"/>
    <xf numFmtId="0" fontId="60" fillId="3" borderId="2" xfId="0" applyFont="1" applyFill="1" applyBorder="1" applyAlignment="1">
      <alignment horizontal="center" vertical="center" wrapText="1"/>
    </xf>
    <xf numFmtId="0" fontId="60" fillId="3" borderId="0" xfId="0" applyFont="1" applyFill="1" applyBorder="1"/>
    <xf numFmtId="0" fontId="60" fillId="3" borderId="2" xfId="0" applyFont="1" applyFill="1" applyBorder="1"/>
    <xf numFmtId="43" fontId="0" fillId="0" borderId="0" xfId="0" applyNumberFormat="1"/>
    <xf numFmtId="43" fontId="36" fillId="3" borderId="2" xfId="0" applyNumberFormat="1" applyFont="1" applyFill="1" applyBorder="1" applyAlignment="1">
      <alignment horizontal="center" vertical="center"/>
    </xf>
    <xf numFmtId="2" fontId="24" fillId="2" borderId="0" xfId="0" applyNumberFormat="1" applyFont="1" applyFill="1"/>
    <xf numFmtId="0" fontId="36" fillId="3" borderId="3" xfId="0" applyFont="1" applyFill="1" applyBorder="1"/>
    <xf numFmtId="2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5" xfId="0" applyBorder="1"/>
    <xf numFmtId="0" fontId="22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O73"/>
  <sheetViews>
    <sheetView workbookViewId="0">
      <pane ySplit="6" topLeftCell="A7" activePane="bottomLeft" state="frozen"/>
      <selection pane="bottomLeft" activeCell="P24" sqref="P24"/>
    </sheetView>
  </sheetViews>
  <sheetFormatPr defaultColWidth="9.109375" defaultRowHeight="13.2"/>
  <cols>
    <col min="1" max="1" width="4.44140625" style="34" customWidth="1"/>
    <col min="2" max="2" width="40.6640625" style="34" customWidth="1"/>
    <col min="3" max="3" width="12.109375" style="34" customWidth="1"/>
    <col min="4" max="4" width="9.88671875" style="34" customWidth="1"/>
    <col min="5" max="5" width="12.33203125" style="34" customWidth="1"/>
    <col min="6" max="6" width="8.33203125" style="34" customWidth="1"/>
    <col min="7" max="7" width="8.6640625" style="34" customWidth="1"/>
    <col min="8" max="8" width="10.6640625" style="34" customWidth="1"/>
    <col min="9" max="9" width="10" style="34" customWidth="1"/>
    <col min="10" max="10" width="8.33203125" style="34" hidden="1" customWidth="1"/>
    <col min="11" max="11" width="7.5546875" style="34" hidden="1" customWidth="1"/>
    <col min="12" max="12" width="2.109375" style="34" hidden="1" customWidth="1"/>
    <col min="13" max="13" width="25.44140625" style="34" customWidth="1"/>
    <col min="14" max="14" width="12.44140625" style="34" customWidth="1"/>
    <col min="15" max="15" width="7.44140625" style="34" customWidth="1"/>
    <col min="16" max="16" width="6.6640625" style="34" customWidth="1"/>
    <col min="17" max="17" width="7" style="34" customWidth="1"/>
    <col min="18" max="18" width="7.44140625" style="34" customWidth="1"/>
    <col min="19" max="19" width="7.109375" style="34" customWidth="1"/>
    <col min="20" max="20" width="8.109375" style="34" customWidth="1"/>
    <col min="21" max="21" width="7" style="34" bestFit="1" customWidth="1"/>
    <col min="22" max="22" width="7.88671875" style="34" customWidth="1"/>
    <col min="23" max="23" width="6.5546875" style="34" customWidth="1"/>
    <col min="24" max="24" width="8.109375" style="34" bestFit="1" customWidth="1"/>
    <col min="25" max="25" width="7.33203125" style="34" customWidth="1"/>
    <col min="26" max="26" width="5.109375" style="34" customWidth="1"/>
    <col min="27" max="27" width="6.5546875" style="34" bestFit="1" customWidth="1"/>
    <col min="28" max="28" width="7.44140625" style="34" bestFit="1" customWidth="1"/>
    <col min="29" max="16384" width="9.109375" style="34"/>
  </cols>
  <sheetData>
    <row r="1" spans="1:15" ht="16.8">
      <c r="A1" s="289" t="s">
        <v>1329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5" ht="16.8">
      <c r="A2" s="289" t="s">
        <v>1330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5" ht="27" customHeight="1">
      <c r="A3" s="301" t="s">
        <v>1331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5" s="35" customFormat="1" ht="25.5" hidden="1" customHeight="1">
      <c r="A4" s="300" t="s">
        <v>1284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5" s="255" customFormat="1" ht="24.75" customHeight="1">
      <c r="A5" s="290" t="s">
        <v>241</v>
      </c>
      <c r="B5" s="290" t="s">
        <v>246</v>
      </c>
      <c r="C5" s="292" t="s">
        <v>286</v>
      </c>
      <c r="D5" s="294" t="s">
        <v>247</v>
      </c>
      <c r="E5" s="295"/>
      <c r="F5" s="296"/>
      <c r="G5" s="294" t="s">
        <v>275</v>
      </c>
      <c r="H5" s="295"/>
      <c r="I5" s="296"/>
      <c r="J5" s="297" t="s">
        <v>276</v>
      </c>
      <c r="K5" s="298"/>
      <c r="L5" s="299"/>
      <c r="M5" s="290" t="s">
        <v>248</v>
      </c>
    </row>
    <row r="6" spans="1:15" s="255" customFormat="1" ht="42" customHeight="1">
      <c r="A6" s="291"/>
      <c r="B6" s="291"/>
      <c r="C6" s="293"/>
      <c r="D6" s="59" t="s">
        <v>287</v>
      </c>
      <c r="E6" s="59" t="s">
        <v>288</v>
      </c>
      <c r="F6" s="59" t="s">
        <v>289</v>
      </c>
      <c r="G6" s="59" t="s">
        <v>287</v>
      </c>
      <c r="H6" s="59" t="s">
        <v>288</v>
      </c>
      <c r="I6" s="59" t="s">
        <v>289</v>
      </c>
      <c r="J6" s="59" t="s">
        <v>287</v>
      </c>
      <c r="K6" s="59" t="s">
        <v>288</v>
      </c>
      <c r="L6" s="59" t="s">
        <v>289</v>
      </c>
      <c r="M6" s="291"/>
      <c r="N6" s="256"/>
    </row>
    <row r="7" spans="1:15" s="258" customFormat="1" ht="17.100000000000001" customHeight="1">
      <c r="A7" s="167"/>
      <c r="B7" s="167" t="s">
        <v>1216</v>
      </c>
      <c r="C7" s="168">
        <f>C8+C25+C32+C56+C60</f>
        <v>29176.679999999997</v>
      </c>
      <c r="D7" s="168">
        <f t="shared" ref="D7:L7" si="0">D8+D32+D56+D60</f>
        <v>4190.6000000000004</v>
      </c>
      <c r="E7" s="168">
        <f t="shared" si="0"/>
        <v>19733.580000000002</v>
      </c>
      <c r="F7" s="71">
        <f t="shared" si="0"/>
        <v>0</v>
      </c>
      <c r="G7" s="71">
        <f t="shared" si="0"/>
        <v>0</v>
      </c>
      <c r="H7" s="168">
        <f t="shared" si="0"/>
        <v>4450.08</v>
      </c>
      <c r="I7" s="168">
        <f t="shared" si="0"/>
        <v>802.42</v>
      </c>
      <c r="J7" s="169">
        <f t="shared" si="0"/>
        <v>0</v>
      </c>
      <c r="K7" s="169">
        <f t="shared" si="0"/>
        <v>0</v>
      </c>
      <c r="L7" s="169">
        <f t="shared" si="0"/>
        <v>0</v>
      </c>
      <c r="M7" s="170">
        <f>M8+M32</f>
        <v>0</v>
      </c>
      <c r="N7" s="257"/>
    </row>
    <row r="8" spans="1:15" s="258" customFormat="1" ht="17.100000000000001" customHeight="1">
      <c r="A8" s="171" t="s">
        <v>250</v>
      </c>
      <c r="B8" s="171" t="s">
        <v>251</v>
      </c>
      <c r="C8" s="172">
        <f>C9</f>
        <v>14986.909999999998</v>
      </c>
      <c r="D8" s="172">
        <f t="shared" ref="D8:I8" si="1">D9+D25</f>
        <v>4190.6000000000004</v>
      </c>
      <c r="E8" s="172">
        <f t="shared" si="1"/>
        <v>8122.7199999999993</v>
      </c>
      <c r="F8" s="71">
        <f t="shared" si="1"/>
        <v>0</v>
      </c>
      <c r="G8" s="71">
        <f t="shared" si="1"/>
        <v>0</v>
      </c>
      <c r="H8" s="172">
        <f t="shared" si="1"/>
        <v>2278.08</v>
      </c>
      <c r="I8" s="172">
        <f t="shared" si="1"/>
        <v>420.71</v>
      </c>
      <c r="J8" s="173">
        <f>J9</f>
        <v>0</v>
      </c>
      <c r="K8" s="173">
        <f>K9</f>
        <v>0</v>
      </c>
      <c r="L8" s="173">
        <f>L9</f>
        <v>0</v>
      </c>
      <c r="M8" s="174"/>
      <c r="N8" s="257"/>
    </row>
    <row r="9" spans="1:15" s="41" customFormat="1" ht="17.100000000000001" customHeight="1">
      <c r="A9" s="37" t="s">
        <v>242</v>
      </c>
      <c r="B9" s="38" t="s">
        <v>271</v>
      </c>
      <c r="C9" s="10">
        <f t="shared" ref="C9:C16" si="2">SUM(D9:L9)</f>
        <v>14986.909999999998</v>
      </c>
      <c r="D9" s="10">
        <f t="shared" ref="D9:L9" si="3">D10+D16+D19+D22</f>
        <v>4190.6000000000004</v>
      </c>
      <c r="E9" s="10">
        <f t="shared" si="3"/>
        <v>8106.5199999999995</v>
      </c>
      <c r="F9" s="71">
        <f t="shared" si="3"/>
        <v>0</v>
      </c>
      <c r="G9" s="71">
        <f t="shared" si="3"/>
        <v>0</v>
      </c>
      <c r="H9" s="10">
        <f t="shared" si="3"/>
        <v>2269.08</v>
      </c>
      <c r="I9" s="10">
        <f t="shared" si="3"/>
        <v>420.71</v>
      </c>
      <c r="J9" s="61">
        <f t="shared" si="3"/>
        <v>0</v>
      </c>
      <c r="K9" s="61">
        <f t="shared" si="3"/>
        <v>0</v>
      </c>
      <c r="L9" s="61">
        <f t="shared" si="3"/>
        <v>0</v>
      </c>
      <c r="M9" s="39"/>
      <c r="N9" s="40"/>
    </row>
    <row r="10" spans="1:15" s="30" customFormat="1" ht="17.100000000000001" customHeight="1">
      <c r="A10" s="47">
        <v>1</v>
      </c>
      <c r="B10" s="48" t="s">
        <v>300</v>
      </c>
      <c r="C10" s="33">
        <f t="shared" si="2"/>
        <v>9539.0099999999984</v>
      </c>
      <c r="D10" s="71"/>
      <c r="E10" s="269">
        <f>E11+E12</f>
        <v>7307.62</v>
      </c>
      <c r="F10" s="71"/>
      <c r="G10" s="71">
        <f t="shared" ref="G10:L10" si="4">G11+G12</f>
        <v>0</v>
      </c>
      <c r="H10" s="269">
        <f t="shared" si="4"/>
        <v>1810.6799999999998</v>
      </c>
      <c r="I10" s="269">
        <f t="shared" si="4"/>
        <v>420.71</v>
      </c>
      <c r="J10" s="62">
        <f t="shared" si="4"/>
        <v>0</v>
      </c>
      <c r="K10" s="62">
        <f t="shared" si="4"/>
        <v>0</v>
      </c>
      <c r="L10" s="62">
        <f t="shared" si="4"/>
        <v>0</v>
      </c>
      <c r="M10" s="22"/>
      <c r="N10" s="42">
        <f>SUM(N11:N19)</f>
        <v>29176.68</v>
      </c>
    </row>
    <row r="11" spans="1:15" s="258" customFormat="1" ht="17.100000000000001" customHeight="1">
      <c r="A11" s="175"/>
      <c r="B11" s="176" t="s">
        <v>272</v>
      </c>
      <c r="C11" s="177">
        <f t="shared" si="2"/>
        <v>1511.79</v>
      </c>
      <c r="D11" s="177"/>
      <c r="E11" s="177">
        <v>1279.79</v>
      </c>
      <c r="F11" s="177"/>
      <c r="G11" s="177"/>
      <c r="H11" s="177">
        <v>232</v>
      </c>
      <c r="I11" s="177"/>
      <c r="J11" s="177"/>
      <c r="K11" s="177"/>
      <c r="L11" s="177"/>
      <c r="M11" s="178"/>
      <c r="N11" s="270">
        <f>E10+E16+E34+E40+E57</f>
        <v>13864.67</v>
      </c>
      <c r="O11" s="258" t="s">
        <v>1322</v>
      </c>
    </row>
    <row r="12" spans="1:15" s="258" customFormat="1" ht="17.100000000000001" customHeight="1">
      <c r="A12" s="175"/>
      <c r="B12" s="176" t="s">
        <v>273</v>
      </c>
      <c r="C12" s="177">
        <f t="shared" si="2"/>
        <v>8027.22</v>
      </c>
      <c r="D12" s="177"/>
      <c r="E12" s="177">
        <v>6027.83</v>
      </c>
      <c r="F12" s="177"/>
      <c r="G12" s="282"/>
      <c r="H12" s="177">
        <f>1998.08-419.4</f>
        <v>1578.6799999999998</v>
      </c>
      <c r="I12" s="177">
        <v>420.71</v>
      </c>
      <c r="J12" s="177"/>
      <c r="K12" s="177"/>
      <c r="L12" s="177"/>
      <c r="M12" s="178"/>
      <c r="N12" s="271">
        <f>H10+I10+H34+H57+I57</f>
        <v>4348.78</v>
      </c>
      <c r="O12" s="258" t="s">
        <v>1323</v>
      </c>
    </row>
    <row r="13" spans="1:15" s="258" customFormat="1" ht="17.100000000000001" hidden="1" customHeight="1">
      <c r="A13" s="175" t="s">
        <v>301</v>
      </c>
      <c r="B13" s="179" t="s">
        <v>302</v>
      </c>
      <c r="C13" s="180">
        <f t="shared" si="2"/>
        <v>0</v>
      </c>
      <c r="D13" s="181"/>
      <c r="E13" s="181"/>
      <c r="F13" s="181"/>
      <c r="G13" s="181"/>
      <c r="H13" s="181"/>
      <c r="I13" s="181"/>
      <c r="J13" s="182"/>
      <c r="K13" s="182"/>
      <c r="L13" s="182"/>
      <c r="M13" s="178"/>
    </row>
    <row r="14" spans="1:15" s="258" customFormat="1" ht="17.100000000000001" hidden="1" customHeight="1">
      <c r="A14" s="175"/>
      <c r="B14" s="176" t="s">
        <v>272</v>
      </c>
      <c r="C14" s="180">
        <f t="shared" si="2"/>
        <v>0</v>
      </c>
      <c r="D14" s="181"/>
      <c r="E14" s="181"/>
      <c r="F14" s="181"/>
      <c r="G14" s="181"/>
      <c r="H14" s="181"/>
      <c r="I14" s="181"/>
      <c r="J14" s="182"/>
      <c r="K14" s="182"/>
      <c r="L14" s="182"/>
      <c r="M14" s="178"/>
    </row>
    <row r="15" spans="1:15" s="258" customFormat="1" ht="17.100000000000001" hidden="1" customHeight="1">
      <c r="A15" s="175"/>
      <c r="B15" s="176" t="s">
        <v>273</v>
      </c>
      <c r="C15" s="180">
        <f t="shared" si="2"/>
        <v>0</v>
      </c>
      <c r="D15" s="181"/>
      <c r="E15" s="181"/>
      <c r="F15" s="181"/>
      <c r="G15" s="181"/>
      <c r="H15" s="181"/>
      <c r="I15" s="181"/>
      <c r="J15" s="182"/>
      <c r="K15" s="182"/>
      <c r="L15" s="182"/>
      <c r="M15" s="178"/>
    </row>
    <row r="16" spans="1:15" s="189" customFormat="1" ht="17.100000000000001" customHeight="1">
      <c r="A16" s="183">
        <v>2</v>
      </c>
      <c r="B16" s="184" t="s">
        <v>253</v>
      </c>
      <c r="C16" s="185">
        <f t="shared" si="2"/>
        <v>22.5</v>
      </c>
      <c r="D16" s="186"/>
      <c r="E16" s="185">
        <f>E17+E18</f>
        <v>22.5</v>
      </c>
      <c r="F16" s="186"/>
      <c r="G16" s="186"/>
      <c r="H16" s="269">
        <f>H17+H18</f>
        <v>0</v>
      </c>
      <c r="I16" s="186"/>
      <c r="J16" s="187">
        <f>J17+J18</f>
        <v>0</v>
      </c>
      <c r="K16" s="187">
        <f>K17+K18</f>
        <v>0</v>
      </c>
      <c r="L16" s="187">
        <f>L17+L18</f>
        <v>0</v>
      </c>
      <c r="M16" s="188"/>
      <c r="N16" s="283">
        <f>E19+D22+E43+E46</f>
        <v>9868.89</v>
      </c>
      <c r="O16" s="189" t="s">
        <v>1324</v>
      </c>
    </row>
    <row r="17" spans="1:15" s="258" customFormat="1" ht="17.100000000000001" customHeight="1">
      <c r="A17" s="175"/>
      <c r="B17" s="176" t="s">
        <v>272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72">
        <f>H19+H22+H43+H46</f>
        <v>877.8</v>
      </c>
      <c r="O17" s="258" t="s">
        <v>1325</v>
      </c>
    </row>
    <row r="18" spans="1:15" s="258" customFormat="1" ht="17.100000000000001" customHeight="1">
      <c r="A18" s="175"/>
      <c r="B18" s="176" t="s">
        <v>273</v>
      </c>
      <c r="C18" s="177">
        <f>SUM(D18:L18)</f>
        <v>22.5</v>
      </c>
      <c r="D18" s="177"/>
      <c r="E18" s="177">
        <v>22.5</v>
      </c>
      <c r="F18" s="177"/>
      <c r="G18" s="177"/>
      <c r="H18" s="177"/>
      <c r="I18" s="177"/>
      <c r="J18" s="177"/>
      <c r="K18" s="177"/>
      <c r="L18" s="177"/>
      <c r="M18" s="178"/>
      <c r="N18" s="273">
        <f>C25+C49</f>
        <v>56.239999999999995</v>
      </c>
      <c r="O18" s="258" t="s">
        <v>1326</v>
      </c>
    </row>
    <row r="19" spans="1:15" s="189" customFormat="1" ht="17.100000000000001" customHeight="1">
      <c r="A19" s="183">
        <v>3</v>
      </c>
      <c r="B19" s="184" t="s">
        <v>278</v>
      </c>
      <c r="C19" s="185">
        <f>SUM(D19:L19)</f>
        <v>815.4</v>
      </c>
      <c r="D19" s="190"/>
      <c r="E19" s="185">
        <f t="shared" ref="E19:M19" si="5">E20+E21</f>
        <v>776.4</v>
      </c>
      <c r="F19" s="71">
        <f t="shared" si="5"/>
        <v>0</v>
      </c>
      <c r="G19" s="71">
        <f t="shared" si="5"/>
        <v>0</v>
      </c>
      <c r="H19" s="185">
        <f t="shared" si="5"/>
        <v>39</v>
      </c>
      <c r="I19" s="71">
        <f t="shared" si="5"/>
        <v>0</v>
      </c>
      <c r="J19" s="191">
        <f t="shared" si="5"/>
        <v>0</v>
      </c>
      <c r="K19" s="191">
        <f t="shared" si="5"/>
        <v>0</v>
      </c>
      <c r="L19" s="191">
        <f t="shared" si="5"/>
        <v>0</v>
      </c>
      <c r="M19" s="192">
        <f t="shared" si="5"/>
        <v>0</v>
      </c>
      <c r="N19" s="274">
        <f>C60</f>
        <v>160.30000000000001</v>
      </c>
      <c r="O19" s="189" t="s">
        <v>1327</v>
      </c>
    </row>
    <row r="20" spans="1:15" s="258" customFormat="1" ht="17.100000000000001" customHeight="1">
      <c r="A20" s="175"/>
      <c r="B20" s="176" t="s">
        <v>272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</row>
    <row r="21" spans="1:15" s="258" customFormat="1" ht="17.100000000000001" customHeight="1">
      <c r="A21" s="175"/>
      <c r="B21" s="176" t="s">
        <v>273</v>
      </c>
      <c r="C21" s="177">
        <f>SUM(D21:L21)</f>
        <v>815.4</v>
      </c>
      <c r="D21" s="177"/>
      <c r="E21" s="177">
        <v>776.4</v>
      </c>
      <c r="F21" s="177"/>
      <c r="G21" s="177"/>
      <c r="H21" s="177">
        <v>39</v>
      </c>
      <c r="I21" s="177"/>
      <c r="J21" s="177"/>
      <c r="K21" s="177"/>
      <c r="L21" s="177"/>
      <c r="M21" s="178"/>
    </row>
    <row r="22" spans="1:15" s="189" customFormat="1" ht="17.100000000000001" customHeight="1">
      <c r="A22" s="183">
        <v>4</v>
      </c>
      <c r="B22" s="184" t="s">
        <v>279</v>
      </c>
      <c r="C22" s="185">
        <f>SUM(D22:L22)</f>
        <v>4610</v>
      </c>
      <c r="D22" s="185">
        <f t="shared" ref="D22:L22" si="6">D23+D24</f>
        <v>4190.6000000000004</v>
      </c>
      <c r="E22" s="265">
        <f t="shared" si="6"/>
        <v>0</v>
      </c>
      <c r="F22" s="265">
        <f t="shared" si="6"/>
        <v>0</v>
      </c>
      <c r="G22" s="265">
        <f t="shared" si="6"/>
        <v>0</v>
      </c>
      <c r="H22" s="185">
        <f t="shared" si="6"/>
        <v>419.4</v>
      </c>
      <c r="I22" s="71">
        <f t="shared" si="6"/>
        <v>0</v>
      </c>
      <c r="J22" s="177">
        <f t="shared" si="6"/>
        <v>0</v>
      </c>
      <c r="K22" s="177">
        <f t="shared" si="6"/>
        <v>0</v>
      </c>
      <c r="L22" s="177">
        <f t="shared" si="6"/>
        <v>0</v>
      </c>
      <c r="M22" s="188"/>
      <c r="N22" s="276">
        <f>N17-798.4</f>
        <v>79.399999999999977</v>
      </c>
    </row>
    <row r="23" spans="1:15" s="258" customFormat="1" ht="17.100000000000001" customHeight="1">
      <c r="A23" s="175"/>
      <c r="B23" s="176" t="s">
        <v>272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8"/>
      <c r="N23" s="257"/>
    </row>
    <row r="24" spans="1:15" s="258" customFormat="1" ht="42">
      <c r="A24" s="175"/>
      <c r="B24" s="193" t="s">
        <v>273</v>
      </c>
      <c r="C24" s="177">
        <f>SUM(D24:L24)</f>
        <v>4610</v>
      </c>
      <c r="D24" s="177">
        <v>4190.6000000000004</v>
      </c>
      <c r="E24" s="177"/>
      <c r="F24" s="177"/>
      <c r="G24" s="177"/>
      <c r="H24" s="177">
        <v>419.4</v>
      </c>
      <c r="I24" s="177"/>
      <c r="J24" s="177"/>
      <c r="K24" s="177"/>
      <c r="L24" s="177"/>
      <c r="M24" s="194" t="s">
        <v>1332</v>
      </c>
    </row>
    <row r="25" spans="1:15" s="41" customFormat="1" ht="17.100000000000001" customHeight="1">
      <c r="A25" s="37" t="s">
        <v>243</v>
      </c>
      <c r="B25" s="38" t="s">
        <v>1219</v>
      </c>
      <c r="C25" s="185">
        <f>SUM(D25:L25)</f>
        <v>25.2</v>
      </c>
      <c r="D25" s="74"/>
      <c r="E25" s="185">
        <f>E26+E27</f>
        <v>16.2</v>
      </c>
      <c r="F25" s="265">
        <f>F26+F27</f>
        <v>0</v>
      </c>
      <c r="G25" s="265">
        <f>G26+G27</f>
        <v>0</v>
      </c>
      <c r="H25" s="185">
        <f>H26+H27</f>
        <v>9</v>
      </c>
      <c r="I25" s="71">
        <f>I26+I27</f>
        <v>0</v>
      </c>
      <c r="J25" s="64"/>
      <c r="K25" s="64"/>
      <c r="L25" s="64"/>
      <c r="M25" s="22"/>
      <c r="N25" s="275"/>
    </row>
    <row r="26" spans="1:15" s="255" customFormat="1" ht="17.100000000000001" customHeight="1">
      <c r="A26" s="31"/>
      <c r="B26" s="259" t="s">
        <v>272</v>
      </c>
      <c r="C26" s="72"/>
      <c r="D26" s="73"/>
      <c r="E26" s="177"/>
      <c r="F26" s="266"/>
      <c r="G26" s="266"/>
      <c r="H26" s="266"/>
      <c r="I26" s="73"/>
      <c r="J26" s="63"/>
      <c r="K26" s="63"/>
      <c r="L26" s="63"/>
      <c r="M26" s="23"/>
    </row>
    <row r="27" spans="1:15" s="255" customFormat="1" ht="17.100000000000001" customHeight="1">
      <c r="A27" s="31"/>
      <c r="B27" s="259" t="s">
        <v>273</v>
      </c>
      <c r="C27" s="72"/>
      <c r="D27" s="73"/>
      <c r="E27" s="177">
        <v>16.2</v>
      </c>
      <c r="F27" s="266"/>
      <c r="G27" s="266"/>
      <c r="H27" s="177">
        <v>9</v>
      </c>
      <c r="I27" s="73"/>
      <c r="J27" s="63"/>
      <c r="K27" s="63"/>
      <c r="L27" s="63"/>
      <c r="M27" s="23"/>
    </row>
    <row r="28" spans="1:15" s="41" customFormat="1" ht="17.100000000000001" hidden="1" customHeight="1">
      <c r="A28" s="37" t="s">
        <v>244</v>
      </c>
      <c r="B28" s="38" t="s">
        <v>249</v>
      </c>
      <c r="C28" s="75"/>
      <c r="D28" s="75"/>
      <c r="E28" s="267"/>
      <c r="F28" s="267"/>
      <c r="G28" s="267"/>
      <c r="H28" s="267"/>
      <c r="I28" s="75"/>
      <c r="J28" s="65"/>
      <c r="K28" s="65"/>
      <c r="L28" s="65"/>
      <c r="M28" s="39"/>
    </row>
    <row r="29" spans="1:15" s="255" customFormat="1" ht="17.100000000000001" hidden="1" customHeight="1">
      <c r="A29" s="31"/>
      <c r="B29" s="259" t="s">
        <v>272</v>
      </c>
      <c r="C29" s="73"/>
      <c r="D29" s="73"/>
      <c r="E29" s="266"/>
      <c r="F29" s="266"/>
      <c r="G29" s="266"/>
      <c r="H29" s="266"/>
      <c r="I29" s="73"/>
      <c r="J29" s="63"/>
      <c r="K29" s="63"/>
      <c r="L29" s="63"/>
      <c r="M29" s="23"/>
    </row>
    <row r="30" spans="1:15" s="255" customFormat="1" ht="17.100000000000001" hidden="1" customHeight="1">
      <c r="A30" s="31"/>
      <c r="B30" s="259" t="s">
        <v>273</v>
      </c>
      <c r="C30" s="73"/>
      <c r="D30" s="73"/>
      <c r="E30" s="266"/>
      <c r="F30" s="266"/>
      <c r="G30" s="266"/>
      <c r="H30" s="266"/>
      <c r="I30" s="73"/>
      <c r="J30" s="63"/>
      <c r="K30" s="63"/>
      <c r="L30" s="63"/>
      <c r="M30" s="23"/>
    </row>
    <row r="31" spans="1:15" s="41" customFormat="1" ht="17.100000000000001" hidden="1" customHeight="1">
      <c r="A31" s="37" t="s">
        <v>274</v>
      </c>
      <c r="B31" s="38" t="s">
        <v>245</v>
      </c>
      <c r="C31" s="70"/>
      <c r="D31" s="75"/>
      <c r="E31" s="267"/>
      <c r="F31" s="267"/>
      <c r="G31" s="267"/>
      <c r="H31" s="267"/>
      <c r="I31" s="75"/>
      <c r="J31" s="65"/>
      <c r="K31" s="65"/>
      <c r="L31" s="65"/>
      <c r="M31" s="39"/>
    </row>
    <row r="32" spans="1:15" s="255" customFormat="1" ht="17.100000000000001" customHeight="1">
      <c r="A32" s="56" t="s">
        <v>266</v>
      </c>
      <c r="B32" s="56" t="s">
        <v>252</v>
      </c>
      <c r="C32" s="66">
        <f>C33+C49</f>
        <v>13300.98</v>
      </c>
      <c r="D32" s="69"/>
      <c r="E32" s="268">
        <f>E33+E49</f>
        <v>11261.279999999999</v>
      </c>
      <c r="F32" s="268"/>
      <c r="G32" s="268"/>
      <c r="H32" s="268">
        <f>H33+H49</f>
        <v>2039.7</v>
      </c>
      <c r="I32" s="69">
        <f>I33+I49</f>
        <v>0</v>
      </c>
      <c r="J32" s="60">
        <f>J33+J49</f>
        <v>0</v>
      </c>
      <c r="K32" s="60">
        <f>K33+K49</f>
        <v>0</v>
      </c>
      <c r="L32" s="60">
        <f>L33+L49</f>
        <v>0</v>
      </c>
      <c r="M32" s="36"/>
    </row>
    <row r="33" spans="1:14" s="41" customFormat="1" ht="17.100000000000001" customHeight="1">
      <c r="A33" s="52" t="s">
        <v>242</v>
      </c>
      <c r="B33" s="53" t="s">
        <v>271</v>
      </c>
      <c r="C33" s="10">
        <f>C34+C40+C43+C46</f>
        <v>13269.939999999999</v>
      </c>
      <c r="D33" s="10"/>
      <c r="E33" s="10">
        <f>E34+E40+E43+E46</f>
        <v>11239.539999999999</v>
      </c>
      <c r="F33" s="10"/>
      <c r="G33" s="10"/>
      <c r="H33" s="10">
        <f>H34+H40+H43+H46</f>
        <v>2030.4</v>
      </c>
      <c r="I33" s="70">
        <f>I34+I40+I43+I46</f>
        <v>0</v>
      </c>
      <c r="J33" s="61">
        <f>J34+J40+J43+J46</f>
        <v>0</v>
      </c>
      <c r="K33" s="61">
        <f>K34+K40+K43+K46</f>
        <v>0</v>
      </c>
      <c r="L33" s="61">
        <f>L34+L40+L43+L46</f>
        <v>0</v>
      </c>
      <c r="M33" s="39"/>
    </row>
    <row r="34" spans="1:14" s="30" customFormat="1" ht="17.100000000000001" customHeight="1">
      <c r="A34" s="47">
        <v>1</v>
      </c>
      <c r="B34" s="48" t="s">
        <v>300</v>
      </c>
      <c r="C34" s="33">
        <f>SUM(D34:L34)</f>
        <v>7902.65</v>
      </c>
      <c r="D34" s="71"/>
      <c r="E34" s="186">
        <f>E35+E36</f>
        <v>6291.65</v>
      </c>
      <c r="F34" s="71"/>
      <c r="G34" s="71"/>
      <c r="H34" s="269">
        <f>H35+H36</f>
        <v>1611</v>
      </c>
      <c r="I34" s="71">
        <f>I35+I36</f>
        <v>0</v>
      </c>
      <c r="J34" s="64">
        <f>J35+J36</f>
        <v>0</v>
      </c>
      <c r="K34" s="64">
        <f>K35+K36</f>
        <v>0</v>
      </c>
      <c r="L34" s="64">
        <f>L35+L36</f>
        <v>0</v>
      </c>
      <c r="M34" s="22"/>
    </row>
    <row r="35" spans="1:14" s="255" customFormat="1" ht="17.100000000000001" customHeight="1">
      <c r="A35" s="49"/>
      <c r="B35" s="50" t="s">
        <v>272</v>
      </c>
      <c r="C35" s="32">
        <f>SUM(D35:L35)</f>
        <v>1416.52</v>
      </c>
      <c r="D35" s="32"/>
      <c r="E35" s="32">
        <v>1184.52</v>
      </c>
      <c r="F35" s="265"/>
      <c r="G35" s="265"/>
      <c r="H35" s="32">
        <v>232</v>
      </c>
      <c r="I35" s="32"/>
      <c r="J35" s="32"/>
      <c r="K35" s="32"/>
      <c r="L35" s="32"/>
      <c r="M35" s="23"/>
    </row>
    <row r="36" spans="1:14" s="255" customFormat="1" ht="17.100000000000001" customHeight="1">
      <c r="A36" s="49"/>
      <c r="B36" s="50" t="s">
        <v>273</v>
      </c>
      <c r="C36" s="32">
        <f>SUM(D36:L36)</f>
        <v>6486.13</v>
      </c>
      <c r="D36" s="32"/>
      <c r="E36" s="32">
        <v>5107.13</v>
      </c>
      <c r="F36" s="265"/>
      <c r="G36" s="265"/>
      <c r="H36" s="32">
        <f>1777.4-398.4</f>
        <v>1379</v>
      </c>
      <c r="I36" s="71"/>
      <c r="J36" s="32"/>
      <c r="K36" s="32"/>
      <c r="L36" s="32"/>
      <c r="M36" s="23"/>
    </row>
    <row r="37" spans="1:14" s="255" customFormat="1" ht="17.100000000000001" hidden="1" customHeight="1">
      <c r="A37" s="49" t="s">
        <v>301</v>
      </c>
      <c r="B37" s="51" t="s">
        <v>302</v>
      </c>
      <c r="C37" s="69"/>
      <c r="D37" s="73"/>
      <c r="E37" s="73"/>
      <c r="F37" s="71"/>
      <c r="G37" s="71"/>
      <c r="H37" s="73"/>
      <c r="I37" s="73"/>
      <c r="J37" s="63"/>
      <c r="K37" s="63"/>
      <c r="L37" s="63"/>
      <c r="M37" s="23"/>
      <c r="N37" s="260"/>
    </row>
    <row r="38" spans="1:14" s="255" customFormat="1" ht="17.100000000000001" hidden="1" customHeight="1">
      <c r="A38" s="49"/>
      <c r="B38" s="50" t="s">
        <v>272</v>
      </c>
      <c r="C38" s="69"/>
      <c r="D38" s="73"/>
      <c r="E38" s="73"/>
      <c r="F38" s="71"/>
      <c r="G38" s="71"/>
      <c r="H38" s="73"/>
      <c r="I38" s="73"/>
      <c r="J38" s="63"/>
      <c r="K38" s="63"/>
      <c r="L38" s="63"/>
      <c r="M38" s="23"/>
    </row>
    <row r="39" spans="1:14" s="255" customFormat="1" ht="17.100000000000001" hidden="1" customHeight="1">
      <c r="A39" s="49"/>
      <c r="B39" s="50" t="s">
        <v>273</v>
      </c>
      <c r="C39" s="69"/>
      <c r="D39" s="73"/>
      <c r="E39" s="73"/>
      <c r="F39" s="71"/>
      <c r="G39" s="71"/>
      <c r="H39" s="73"/>
      <c r="I39" s="73"/>
      <c r="J39" s="63"/>
      <c r="K39" s="63"/>
      <c r="L39" s="63"/>
      <c r="M39" s="23"/>
    </row>
    <row r="40" spans="1:14" s="30" customFormat="1" ht="17.100000000000001" customHeight="1">
      <c r="A40" s="47">
        <v>2</v>
      </c>
      <c r="B40" s="48" t="s">
        <v>253</v>
      </c>
      <c r="C40" s="33">
        <f>SUM(D40:L40)</f>
        <v>46</v>
      </c>
      <c r="D40" s="71"/>
      <c r="E40" s="185">
        <f>E41+E42</f>
        <v>46</v>
      </c>
      <c r="F40" s="71"/>
      <c r="G40" s="71"/>
      <c r="H40" s="71"/>
      <c r="I40" s="71"/>
      <c r="J40" s="64">
        <f>J41+J42</f>
        <v>0</v>
      </c>
      <c r="K40" s="64">
        <f>K41+K42</f>
        <v>0</v>
      </c>
      <c r="L40" s="64">
        <f>L41+L42</f>
        <v>0</v>
      </c>
      <c r="M40" s="22"/>
    </row>
    <row r="41" spans="1:14" s="255" customFormat="1" ht="17.100000000000001" customHeight="1">
      <c r="A41" s="49"/>
      <c r="B41" s="50" t="s">
        <v>272</v>
      </c>
      <c r="C41" s="71"/>
      <c r="D41" s="32"/>
      <c r="E41" s="32"/>
      <c r="F41" s="32"/>
      <c r="G41" s="32"/>
      <c r="H41" s="32"/>
      <c r="I41" s="32"/>
      <c r="J41" s="32"/>
      <c r="K41" s="32"/>
      <c r="L41" s="32"/>
      <c r="M41" s="23"/>
    </row>
    <row r="42" spans="1:14" s="255" customFormat="1" ht="17.100000000000001" customHeight="1">
      <c r="A42" s="49"/>
      <c r="B42" s="50" t="s">
        <v>273</v>
      </c>
      <c r="C42" s="32">
        <f>SUM(D42:L42)</f>
        <v>46</v>
      </c>
      <c r="D42" s="32"/>
      <c r="E42" s="32">
        <v>46</v>
      </c>
      <c r="F42" s="32"/>
      <c r="G42" s="32"/>
      <c r="H42" s="32"/>
      <c r="I42" s="32"/>
      <c r="J42" s="32"/>
      <c r="K42" s="32"/>
      <c r="L42" s="32"/>
      <c r="M42" s="23"/>
    </row>
    <row r="43" spans="1:14" s="30" customFormat="1" ht="17.100000000000001" customHeight="1">
      <c r="A43" s="47">
        <v>3</v>
      </c>
      <c r="B43" s="48" t="s">
        <v>278</v>
      </c>
      <c r="C43" s="33">
        <f>SUM(D43:L43)</f>
        <v>708.16</v>
      </c>
      <c r="D43" s="71"/>
      <c r="E43" s="185">
        <f t="shared" ref="E43:L43" si="7">E44+E45</f>
        <v>687.16</v>
      </c>
      <c r="F43" s="71">
        <f t="shared" si="7"/>
        <v>0</v>
      </c>
      <c r="G43" s="71">
        <f t="shared" si="7"/>
        <v>0</v>
      </c>
      <c r="H43" s="269">
        <f t="shared" si="7"/>
        <v>21</v>
      </c>
      <c r="I43" s="71">
        <f t="shared" si="7"/>
        <v>0</v>
      </c>
      <c r="J43" s="61">
        <f t="shared" si="7"/>
        <v>0</v>
      </c>
      <c r="K43" s="61">
        <f t="shared" si="7"/>
        <v>0</v>
      </c>
      <c r="L43" s="61">
        <f t="shared" si="7"/>
        <v>0</v>
      </c>
      <c r="M43" s="22"/>
      <c r="N43" s="42"/>
    </row>
    <row r="44" spans="1:14" s="255" customFormat="1" ht="17.100000000000001" customHeight="1">
      <c r="A44" s="49"/>
      <c r="B44" s="50" t="s">
        <v>272</v>
      </c>
      <c r="C44" s="71"/>
      <c r="D44" s="32"/>
      <c r="E44" s="32"/>
      <c r="F44" s="71"/>
      <c r="G44" s="71"/>
      <c r="H44" s="71"/>
      <c r="I44" s="32"/>
      <c r="J44" s="32"/>
      <c r="K44" s="32"/>
      <c r="L44" s="32"/>
      <c r="M44" s="23"/>
    </row>
    <row r="45" spans="1:14" s="255" customFormat="1" ht="17.100000000000001" customHeight="1">
      <c r="A45" s="49"/>
      <c r="B45" s="50" t="s">
        <v>273</v>
      </c>
      <c r="C45" s="32">
        <f>SUM(D45:L45)</f>
        <v>708.16</v>
      </c>
      <c r="D45" s="32"/>
      <c r="E45" s="32">
        <v>687.16</v>
      </c>
      <c r="F45" s="71"/>
      <c r="G45" s="71"/>
      <c r="H45" s="71">
        <v>21</v>
      </c>
      <c r="I45" s="261"/>
      <c r="J45" s="32"/>
      <c r="K45" s="32"/>
      <c r="L45" s="32"/>
      <c r="M45" s="23"/>
    </row>
    <row r="46" spans="1:14" s="30" customFormat="1" ht="17.100000000000001" customHeight="1">
      <c r="A46" s="47">
        <v>4</v>
      </c>
      <c r="B46" s="48" t="s">
        <v>279</v>
      </c>
      <c r="C46" s="33">
        <f>SUM(D46:L46)</f>
        <v>4613.1299999999992</v>
      </c>
      <c r="D46" s="71"/>
      <c r="E46" s="185">
        <f>E47+E48</f>
        <v>4214.7299999999996</v>
      </c>
      <c r="F46" s="71">
        <f>F47+F48</f>
        <v>0</v>
      </c>
      <c r="G46" s="71">
        <f>G47+G48</f>
        <v>0</v>
      </c>
      <c r="H46" s="269">
        <f>H47+H48</f>
        <v>398.4</v>
      </c>
      <c r="I46" s="71"/>
      <c r="J46" s="62">
        <f>J47+J48</f>
        <v>0</v>
      </c>
      <c r="K46" s="62">
        <f>K47+K48</f>
        <v>0</v>
      </c>
      <c r="L46" s="62">
        <f>L47+L48</f>
        <v>0</v>
      </c>
      <c r="M46" s="22"/>
    </row>
    <row r="47" spans="1:14" s="255" customFormat="1" ht="17.100000000000001" customHeight="1">
      <c r="A47" s="49"/>
      <c r="B47" s="50" t="s">
        <v>272</v>
      </c>
      <c r="C47" s="71"/>
      <c r="D47" s="71"/>
      <c r="E47" s="71"/>
      <c r="F47" s="71"/>
      <c r="G47" s="71"/>
      <c r="H47" s="71"/>
      <c r="I47" s="71"/>
      <c r="J47" s="32"/>
      <c r="K47" s="32"/>
      <c r="L47" s="32"/>
      <c r="M47" s="23"/>
    </row>
    <row r="48" spans="1:14" s="255" customFormat="1" ht="42">
      <c r="A48" s="49"/>
      <c r="B48" s="95" t="s">
        <v>273</v>
      </c>
      <c r="C48" s="32">
        <f>SUM(D48:L48)</f>
        <v>4613.1299999999992</v>
      </c>
      <c r="D48" s="71"/>
      <c r="E48" s="32">
        <v>4214.7299999999996</v>
      </c>
      <c r="F48" s="32"/>
      <c r="G48" s="32"/>
      <c r="H48" s="32">
        <v>398.4</v>
      </c>
      <c r="I48" s="32"/>
      <c r="J48" s="32"/>
      <c r="K48" s="32"/>
      <c r="L48" s="32"/>
      <c r="M48" s="92" t="s">
        <v>1281</v>
      </c>
    </row>
    <row r="49" spans="1:14" s="41" customFormat="1" ht="17.100000000000001" customHeight="1">
      <c r="A49" s="52" t="s">
        <v>243</v>
      </c>
      <c r="B49" s="53" t="s">
        <v>1219</v>
      </c>
      <c r="C49" s="172">
        <f>SUM(D49:L49)</f>
        <v>31.04</v>
      </c>
      <c r="D49" s="71"/>
      <c r="E49" s="10">
        <f t="shared" ref="E49:L49" si="8">E50+E51</f>
        <v>21.74</v>
      </c>
      <c r="F49" s="71">
        <f t="shared" si="8"/>
        <v>0</v>
      </c>
      <c r="G49" s="71">
        <f t="shared" si="8"/>
        <v>0</v>
      </c>
      <c r="H49" s="10">
        <f t="shared" si="8"/>
        <v>9.3000000000000007</v>
      </c>
      <c r="I49" s="71">
        <f t="shared" si="8"/>
        <v>0</v>
      </c>
      <c r="J49" s="71">
        <f t="shared" si="8"/>
        <v>0</v>
      </c>
      <c r="K49" s="65">
        <f t="shared" si="8"/>
        <v>0</v>
      </c>
      <c r="L49" s="65">
        <f t="shared" si="8"/>
        <v>0</v>
      </c>
      <c r="M49" s="39"/>
    </row>
    <row r="50" spans="1:14" s="255" customFormat="1" ht="17.100000000000001" customHeight="1">
      <c r="A50" s="49"/>
      <c r="B50" s="50" t="s">
        <v>272</v>
      </c>
      <c r="C50" s="71"/>
      <c r="D50" s="71"/>
      <c r="E50" s="71"/>
      <c r="F50" s="71"/>
      <c r="G50" s="71"/>
      <c r="H50" s="71"/>
      <c r="I50" s="71"/>
      <c r="J50" s="32"/>
      <c r="K50" s="32"/>
      <c r="L50" s="32"/>
      <c r="M50" s="23"/>
    </row>
    <row r="51" spans="1:14" s="255" customFormat="1" ht="17.100000000000001" customHeight="1">
      <c r="A51" s="49"/>
      <c r="B51" s="50" t="s">
        <v>273</v>
      </c>
      <c r="C51" s="32">
        <f>SUM(D51:L51)</f>
        <v>31.04</v>
      </c>
      <c r="D51" s="32"/>
      <c r="E51" s="32">
        <v>21.74</v>
      </c>
      <c r="F51" s="32"/>
      <c r="G51" s="32"/>
      <c r="H51" s="32">
        <v>9.3000000000000007</v>
      </c>
      <c r="I51" s="32"/>
      <c r="J51" s="32"/>
      <c r="K51" s="32"/>
      <c r="L51" s="32"/>
      <c r="M51" s="23"/>
    </row>
    <row r="52" spans="1:14" s="41" customFormat="1" ht="17.100000000000001" hidden="1" customHeight="1">
      <c r="A52" s="52" t="s">
        <v>244</v>
      </c>
      <c r="B52" s="53" t="s">
        <v>249</v>
      </c>
      <c r="C52" s="69"/>
      <c r="D52" s="75"/>
      <c r="E52" s="75"/>
      <c r="F52" s="75"/>
      <c r="G52" s="75"/>
      <c r="H52" s="75"/>
      <c r="I52" s="75"/>
      <c r="J52" s="65"/>
      <c r="K52" s="65"/>
      <c r="L52" s="65"/>
      <c r="M52" s="39"/>
    </row>
    <row r="53" spans="1:14" s="255" customFormat="1" ht="17.100000000000001" hidden="1" customHeight="1">
      <c r="A53" s="49"/>
      <c r="B53" s="50" t="s">
        <v>272</v>
      </c>
      <c r="C53" s="69"/>
      <c r="D53" s="73"/>
      <c r="E53" s="73"/>
      <c r="F53" s="73"/>
      <c r="G53" s="73"/>
      <c r="H53" s="73"/>
      <c r="I53" s="73"/>
      <c r="J53" s="63"/>
      <c r="K53" s="63"/>
      <c r="L53" s="63"/>
      <c r="M53" s="23"/>
    </row>
    <row r="54" spans="1:14" s="255" customFormat="1" ht="17.100000000000001" hidden="1" customHeight="1">
      <c r="A54" s="49"/>
      <c r="B54" s="50" t="s">
        <v>273</v>
      </c>
      <c r="C54" s="69"/>
      <c r="D54" s="73"/>
      <c r="E54" s="73"/>
      <c r="F54" s="73"/>
      <c r="G54" s="73"/>
      <c r="H54" s="73"/>
      <c r="I54" s="73"/>
      <c r="J54" s="63"/>
      <c r="K54" s="63"/>
      <c r="L54" s="63"/>
      <c r="M54" s="23"/>
    </row>
    <row r="55" spans="1:14" s="41" customFormat="1" ht="17.100000000000001" hidden="1" customHeight="1">
      <c r="A55" s="52" t="s">
        <v>274</v>
      </c>
      <c r="B55" s="53" t="s">
        <v>245</v>
      </c>
      <c r="C55" s="69"/>
      <c r="D55" s="75"/>
      <c r="E55" s="75"/>
      <c r="F55" s="75"/>
      <c r="G55" s="75"/>
      <c r="H55" s="75"/>
      <c r="I55" s="75"/>
      <c r="J55" s="65"/>
      <c r="K55" s="65"/>
      <c r="L55" s="65"/>
      <c r="M55" s="39"/>
    </row>
    <row r="56" spans="1:14" s="255" customFormat="1" ht="17.100000000000001" customHeight="1">
      <c r="A56" s="54" t="s">
        <v>267</v>
      </c>
      <c r="B56" s="55" t="s">
        <v>1218</v>
      </c>
      <c r="C56" s="66">
        <f>SUM(D56:I56)</f>
        <v>703.29</v>
      </c>
      <c r="D56" s="70"/>
      <c r="E56" s="66">
        <f>E57</f>
        <v>196.9</v>
      </c>
      <c r="F56" s="72">
        <f t="shared" ref="F56:L56" si="9">F57</f>
        <v>0</v>
      </c>
      <c r="G56" s="72">
        <f t="shared" si="9"/>
        <v>0</v>
      </c>
      <c r="H56" s="66">
        <f t="shared" si="9"/>
        <v>124.68</v>
      </c>
      <c r="I56" s="66">
        <f t="shared" si="9"/>
        <v>381.71</v>
      </c>
      <c r="J56" s="60">
        <f t="shared" si="9"/>
        <v>0</v>
      </c>
      <c r="K56" s="60">
        <f t="shared" si="9"/>
        <v>0</v>
      </c>
      <c r="L56" s="60">
        <f t="shared" si="9"/>
        <v>0</v>
      </c>
      <c r="M56" s="23"/>
      <c r="N56" s="256"/>
    </row>
    <row r="57" spans="1:14" s="30" customFormat="1" ht="17.100000000000001" customHeight="1">
      <c r="A57" s="47">
        <v>1</v>
      </c>
      <c r="B57" s="48" t="s">
        <v>300</v>
      </c>
      <c r="C57" s="33">
        <f>SUM(D57:L57)</f>
        <v>703.29</v>
      </c>
      <c r="D57" s="71"/>
      <c r="E57" s="185">
        <f t="shared" ref="E57:L57" si="10">E58+E59</f>
        <v>196.9</v>
      </c>
      <c r="F57" s="71">
        <f t="shared" si="10"/>
        <v>0</v>
      </c>
      <c r="G57" s="71">
        <f t="shared" si="10"/>
        <v>0</v>
      </c>
      <c r="H57" s="185">
        <f t="shared" si="10"/>
        <v>124.68</v>
      </c>
      <c r="I57" s="185">
        <f t="shared" si="10"/>
        <v>381.71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22"/>
    </row>
    <row r="58" spans="1:14" s="255" customFormat="1" ht="17.100000000000001" customHeight="1">
      <c r="A58" s="49"/>
      <c r="B58" s="50" t="s">
        <v>272</v>
      </c>
      <c r="C58" s="71"/>
      <c r="D58" s="71"/>
      <c r="E58" s="71"/>
      <c r="F58" s="71"/>
      <c r="G58" s="71"/>
      <c r="H58" s="71"/>
      <c r="I58" s="71"/>
      <c r="J58" s="32"/>
      <c r="K58" s="32"/>
      <c r="L58" s="32"/>
      <c r="M58" s="23"/>
    </row>
    <row r="59" spans="1:14" s="255" customFormat="1" ht="17.100000000000001" customHeight="1">
      <c r="A59" s="49"/>
      <c r="B59" s="50" t="s">
        <v>273</v>
      </c>
      <c r="C59" s="32">
        <f>SUM(D59:L59)</f>
        <v>703.29</v>
      </c>
      <c r="D59" s="32"/>
      <c r="E59" s="32">
        <v>196.9</v>
      </c>
      <c r="F59" s="71"/>
      <c r="G59" s="71"/>
      <c r="H59" s="72">
        <v>124.68</v>
      </c>
      <c r="I59" s="72">
        <v>381.71</v>
      </c>
      <c r="J59" s="32"/>
      <c r="K59" s="32"/>
      <c r="L59" s="32"/>
      <c r="M59" s="23"/>
    </row>
    <row r="60" spans="1:14" s="43" customFormat="1" ht="17.100000000000001" customHeight="1">
      <c r="A60" s="56" t="s">
        <v>1195</v>
      </c>
      <c r="B60" s="55" t="s">
        <v>277</v>
      </c>
      <c r="C60" s="66">
        <f>SUM(D60:L60)</f>
        <v>160.30000000000001</v>
      </c>
      <c r="D60" s="69"/>
      <c r="E60" s="285">
        <f>E61+E62</f>
        <v>152.68</v>
      </c>
      <c r="F60" s="69"/>
      <c r="G60" s="69"/>
      <c r="H60" s="286">
        <f>H61+H62</f>
        <v>7.62</v>
      </c>
      <c r="I60" s="69"/>
      <c r="J60" s="69">
        <f>J61+J62</f>
        <v>0</v>
      </c>
      <c r="K60" s="67">
        <f>K61+K62</f>
        <v>0</v>
      </c>
      <c r="L60" s="67">
        <f>L61+L62</f>
        <v>0</v>
      </c>
      <c r="M60" s="21"/>
    </row>
    <row r="61" spans="1:14" s="255" customFormat="1" ht="17.100000000000001" customHeight="1">
      <c r="A61" s="49"/>
      <c r="B61" s="50" t="s">
        <v>272</v>
      </c>
      <c r="C61" s="33">
        <f>SUM(D61:L61)</f>
        <v>20.69</v>
      </c>
      <c r="D61" s="33"/>
      <c r="E61" s="33">
        <v>20.69</v>
      </c>
      <c r="F61" s="33"/>
      <c r="G61" s="33"/>
      <c r="H61" s="33"/>
      <c r="I61" s="32"/>
      <c r="J61" s="32"/>
      <c r="K61" s="32"/>
      <c r="L61" s="32"/>
      <c r="M61" s="23"/>
    </row>
    <row r="62" spans="1:14" s="255" customFormat="1" ht="17.100000000000001" customHeight="1">
      <c r="A62" s="57"/>
      <c r="B62" s="58" t="s">
        <v>273</v>
      </c>
      <c r="C62" s="262">
        <f>SUM(D62:L62)</f>
        <v>139.61000000000001</v>
      </c>
      <c r="D62" s="262"/>
      <c r="E62" s="262">
        <v>131.99</v>
      </c>
      <c r="F62" s="262"/>
      <c r="G62" s="262"/>
      <c r="H62" s="262">
        <v>7.62</v>
      </c>
      <c r="I62" s="68"/>
      <c r="J62" s="68"/>
      <c r="K62" s="68"/>
      <c r="L62" s="68"/>
      <c r="M62" s="44"/>
    </row>
    <row r="63" spans="1:14" hidden="1">
      <c r="I63" s="45"/>
      <c r="J63" s="45"/>
      <c r="K63" s="45"/>
      <c r="L63" s="45"/>
    </row>
    <row r="64" spans="1:14" hidden="1">
      <c r="I64" s="45"/>
      <c r="J64" s="45"/>
      <c r="K64" s="45"/>
      <c r="L64" s="45"/>
    </row>
    <row r="65" spans="2:12" hidden="1">
      <c r="I65" s="45"/>
      <c r="J65" s="45"/>
      <c r="K65" s="45"/>
      <c r="L65" s="45"/>
    </row>
    <row r="66" spans="2:12" ht="13.8" hidden="1" thickBot="1">
      <c r="D66" s="93">
        <f>D67+D72+D73</f>
        <v>28585.089999999997</v>
      </c>
    </row>
    <row r="67" spans="2:12" ht="18.600000000000001" hidden="1" thickBot="1">
      <c r="B67" s="88" t="s">
        <v>1251</v>
      </c>
      <c r="C67" s="89" t="s">
        <v>1252</v>
      </c>
      <c r="D67" s="86">
        <f>D68+D69+D70+D71</f>
        <v>28393.749999999996</v>
      </c>
    </row>
    <row r="68" spans="2:12" ht="18.600000000000001" hidden="1" thickBot="1">
      <c r="B68" s="90" t="s">
        <v>1253</v>
      </c>
      <c r="C68" s="91" t="s">
        <v>1254</v>
      </c>
      <c r="D68" s="86">
        <f>H10+I10+H16+H34+I34</f>
        <v>3842.39</v>
      </c>
    </row>
    <row r="69" spans="2:12" ht="18.600000000000001" hidden="1" thickBot="1">
      <c r="B69" s="90" t="s">
        <v>1255</v>
      </c>
      <c r="C69" s="91" t="s">
        <v>1256</v>
      </c>
      <c r="D69" s="86">
        <f>E56+E40+E34+E16+E10</f>
        <v>13864.669999999998</v>
      </c>
      <c r="F69" s="86"/>
    </row>
    <row r="70" spans="2:12" ht="18.600000000000001" hidden="1" thickBot="1">
      <c r="B70" s="90" t="s">
        <v>1257</v>
      </c>
      <c r="C70" s="91" t="s">
        <v>1254</v>
      </c>
      <c r="D70" s="86">
        <f>H22+H48</f>
        <v>817.8</v>
      </c>
    </row>
    <row r="71" spans="2:12" ht="18.600000000000001" hidden="1" thickBot="1">
      <c r="B71" s="90" t="s">
        <v>1258</v>
      </c>
      <c r="C71" s="91" t="s">
        <v>1254</v>
      </c>
      <c r="D71" s="86">
        <f>E46+E43+D22+E19</f>
        <v>9868.89</v>
      </c>
    </row>
    <row r="72" spans="2:12" ht="18.600000000000001" hidden="1" thickBot="1">
      <c r="B72" s="90" t="s">
        <v>1259</v>
      </c>
      <c r="C72" s="91" t="s">
        <v>1254</v>
      </c>
      <c r="D72" s="86">
        <f>C49</f>
        <v>31.04</v>
      </c>
    </row>
    <row r="73" spans="2:12" ht="18.600000000000001" hidden="1" thickBot="1">
      <c r="B73" s="90" t="s">
        <v>1260</v>
      </c>
      <c r="C73" s="91" t="s">
        <v>1254</v>
      </c>
      <c r="D73" s="86">
        <f>C60</f>
        <v>160.30000000000001</v>
      </c>
    </row>
  </sheetData>
  <mergeCells count="11">
    <mergeCell ref="A5:A6"/>
    <mergeCell ref="A1:M1"/>
    <mergeCell ref="B5:B6"/>
    <mergeCell ref="C5:C6"/>
    <mergeCell ref="D5:F5"/>
    <mergeCell ref="J5:L5"/>
    <mergeCell ref="G5:I5"/>
    <mergeCell ref="A4:M4"/>
    <mergeCell ref="M5:M6"/>
    <mergeCell ref="A3:M3"/>
    <mergeCell ref="A2:M2"/>
  </mergeCells>
  <phoneticPr fontId="2" type="noConversion"/>
  <pageMargins left="0.4" right="0" top="0.27" bottom="0" header="0.28000000000000003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N662"/>
  <sheetViews>
    <sheetView topLeftCell="A235" workbookViewId="0">
      <selection activeCell="A255" sqref="A255:IV255"/>
    </sheetView>
  </sheetViews>
  <sheetFormatPr defaultColWidth="9.109375" defaultRowHeight="15.6"/>
  <cols>
    <col min="1" max="1" width="4.88671875" style="110" bestFit="1" customWidth="1"/>
    <col min="2" max="2" width="27" style="110" customWidth="1"/>
    <col min="3" max="3" width="17.44140625" style="110" customWidth="1"/>
    <col min="4" max="4" width="27.109375" style="110" customWidth="1"/>
    <col min="5" max="5" width="36.44140625" style="110" customWidth="1"/>
    <col min="6" max="6" width="12.6640625" style="110" customWidth="1"/>
    <col min="7" max="7" width="10" style="110" customWidth="1"/>
    <col min="8" max="8" width="9.5546875" style="110" customWidth="1"/>
    <col min="9" max="9" width="9.33203125" style="104" customWidth="1"/>
    <col min="10" max="10" width="8.33203125" style="104" customWidth="1"/>
    <col min="11" max="11" width="8.6640625" style="104" customWidth="1"/>
    <col min="12" max="12" width="8.33203125" style="104" customWidth="1"/>
    <col min="13" max="13" width="9.109375" style="104"/>
    <col min="14" max="14" width="14" style="104" customWidth="1"/>
    <col min="15" max="15" width="6.5546875" style="104" customWidth="1"/>
    <col min="16" max="16" width="5.88671875" style="104" customWidth="1"/>
    <col min="17" max="17" width="6.33203125" style="104" customWidth="1"/>
    <col min="18" max="18" width="8.109375" style="104" customWidth="1"/>
    <col min="19" max="19" width="8.33203125" style="104" customWidth="1"/>
    <col min="20" max="20" width="8" style="104" customWidth="1"/>
    <col min="21" max="21" width="5.109375" style="104" customWidth="1"/>
    <col min="22" max="22" width="6.5546875" style="104" customWidth="1"/>
    <col min="23" max="23" width="5.109375" style="104" customWidth="1"/>
    <col min="24" max="24" width="7.109375" style="104" customWidth="1"/>
    <col min="25" max="25" width="8" style="104" customWidth="1"/>
    <col min="26" max="26" width="9.33203125" style="104" bestFit="1" customWidth="1"/>
    <col min="27" max="16384" width="9.109375" style="104"/>
  </cols>
  <sheetData>
    <row r="1" spans="1:14" ht="30" customHeight="1">
      <c r="A1" s="306" t="s">
        <v>1204</v>
      </c>
      <c r="B1" s="306"/>
      <c r="C1" s="306"/>
      <c r="D1" s="306"/>
      <c r="E1" s="306"/>
      <c r="F1" s="306"/>
      <c r="G1" s="306"/>
      <c r="H1" s="306"/>
      <c r="I1" s="76"/>
      <c r="J1" s="76"/>
      <c r="K1" s="76"/>
      <c r="L1" s="76"/>
      <c r="M1" s="76"/>
      <c r="N1" s="76"/>
    </row>
    <row r="2" spans="1:14" s="35" customFormat="1" ht="16.8">
      <c r="A2" s="289" t="s">
        <v>1285</v>
      </c>
      <c r="B2" s="289"/>
      <c r="C2" s="289"/>
      <c r="D2" s="289"/>
      <c r="E2" s="289"/>
      <c r="F2" s="289"/>
      <c r="G2" s="289"/>
      <c r="H2" s="289"/>
      <c r="I2" s="77"/>
      <c r="J2" s="77"/>
      <c r="K2" s="77"/>
      <c r="L2" s="77"/>
      <c r="M2" s="77"/>
    </row>
    <row r="3" spans="1:14" s="35" customFormat="1" ht="27.75" customHeight="1">
      <c r="A3" s="300" t="s">
        <v>1220</v>
      </c>
      <c r="B3" s="300"/>
      <c r="C3" s="300"/>
      <c r="D3" s="300"/>
      <c r="E3" s="300"/>
      <c r="F3" s="300"/>
      <c r="G3" s="300"/>
      <c r="H3" s="300"/>
      <c r="I3" s="78"/>
      <c r="J3" s="78"/>
      <c r="K3" s="78"/>
      <c r="L3" s="78"/>
      <c r="M3" s="78"/>
    </row>
    <row r="4" spans="1:14" s="35" customFormat="1" ht="22.5" hidden="1" customHeight="1">
      <c r="A4" s="308" t="s">
        <v>1284</v>
      </c>
      <c r="B4" s="308"/>
      <c r="C4" s="308"/>
      <c r="D4" s="308"/>
      <c r="E4" s="308"/>
      <c r="F4" s="308"/>
      <c r="G4" s="308"/>
      <c r="H4" s="308"/>
      <c r="I4" s="78"/>
      <c r="J4" s="78"/>
      <c r="K4" s="78"/>
      <c r="L4" s="78"/>
      <c r="M4" s="78"/>
    </row>
    <row r="5" spans="1:14" s="84" customFormat="1" ht="34.5" customHeight="1">
      <c r="A5" s="303" t="s">
        <v>241</v>
      </c>
      <c r="B5" s="303" t="s">
        <v>280</v>
      </c>
      <c r="C5" s="303" t="s">
        <v>285</v>
      </c>
      <c r="D5" s="303" t="s">
        <v>281</v>
      </c>
      <c r="E5" s="303" t="s">
        <v>1249</v>
      </c>
      <c r="F5" s="307" t="s">
        <v>282</v>
      </c>
      <c r="G5" s="307"/>
      <c r="H5" s="307"/>
      <c r="I5" s="83"/>
    </row>
    <row r="6" spans="1:14" s="84" customFormat="1" ht="51.75" customHeight="1">
      <c r="A6" s="304"/>
      <c r="B6" s="304"/>
      <c r="C6" s="304"/>
      <c r="D6" s="304"/>
      <c r="E6" s="304"/>
      <c r="F6" s="105" t="s">
        <v>284</v>
      </c>
      <c r="G6" s="105" t="s">
        <v>283</v>
      </c>
      <c r="H6" s="105" t="s">
        <v>270</v>
      </c>
      <c r="I6" s="83"/>
    </row>
    <row r="7" spans="1:14" s="84" customFormat="1" ht="45" customHeight="1">
      <c r="A7" s="96">
        <v>1</v>
      </c>
      <c r="B7" s="96" t="s">
        <v>596</v>
      </c>
      <c r="C7" s="98" t="s">
        <v>694</v>
      </c>
      <c r="D7" s="99"/>
      <c r="E7" s="99"/>
      <c r="F7" s="99"/>
      <c r="G7" s="99"/>
      <c r="H7" s="99"/>
      <c r="I7" s="83"/>
    </row>
    <row r="8" spans="1:14" s="84" customFormat="1" ht="34.5" customHeight="1">
      <c r="A8" s="82"/>
      <c r="B8" s="82" t="s">
        <v>602</v>
      </c>
      <c r="C8" s="85" t="s">
        <v>598</v>
      </c>
      <c r="D8" s="82" t="s">
        <v>1271</v>
      </c>
      <c r="E8" s="82" t="s">
        <v>123</v>
      </c>
      <c r="F8" s="82">
        <v>10.5</v>
      </c>
      <c r="G8" s="82">
        <v>10.5</v>
      </c>
      <c r="H8" s="82"/>
      <c r="I8" s="83"/>
    </row>
    <row r="9" spans="1:14" s="84" customFormat="1" ht="15" customHeight="1">
      <c r="A9" s="82"/>
      <c r="B9" s="82" t="s">
        <v>602</v>
      </c>
      <c r="C9" s="82" t="s">
        <v>599</v>
      </c>
      <c r="D9" s="82" t="s">
        <v>1271</v>
      </c>
      <c r="E9" s="82" t="s">
        <v>1268</v>
      </c>
      <c r="F9" s="82">
        <v>15</v>
      </c>
      <c r="G9" s="82">
        <v>15</v>
      </c>
      <c r="H9" s="82"/>
      <c r="I9" s="83"/>
    </row>
    <row r="10" spans="1:14" s="84" customFormat="1" ht="15" customHeight="1">
      <c r="A10" s="82"/>
      <c r="B10" s="82" t="s">
        <v>597</v>
      </c>
      <c r="C10" s="82" t="s">
        <v>599</v>
      </c>
      <c r="D10" s="82" t="s">
        <v>1269</v>
      </c>
      <c r="E10" s="82" t="s">
        <v>599</v>
      </c>
      <c r="F10" s="82">
        <v>5</v>
      </c>
      <c r="G10" s="82">
        <v>5</v>
      </c>
      <c r="H10" s="82"/>
      <c r="I10" s="83"/>
    </row>
    <row r="11" spans="1:14" s="84" customFormat="1" ht="22.5" customHeight="1">
      <c r="A11" s="82"/>
      <c r="B11" s="82" t="s">
        <v>597</v>
      </c>
      <c r="C11" s="82" t="s">
        <v>599</v>
      </c>
      <c r="D11" s="82" t="s">
        <v>691</v>
      </c>
      <c r="E11" s="82" t="s">
        <v>593</v>
      </c>
      <c r="F11" s="82">
        <v>38</v>
      </c>
      <c r="G11" s="82">
        <v>38</v>
      </c>
      <c r="H11" s="82"/>
      <c r="I11" s="83"/>
    </row>
    <row r="12" spans="1:14" s="84" customFormat="1" ht="15" customHeight="1">
      <c r="A12" s="82"/>
      <c r="B12" s="82" t="s">
        <v>597</v>
      </c>
      <c r="C12" s="82" t="s">
        <v>599</v>
      </c>
      <c r="D12" s="82" t="s">
        <v>1270</v>
      </c>
      <c r="E12" s="82" t="s">
        <v>593</v>
      </c>
      <c r="F12" s="82">
        <v>12</v>
      </c>
      <c r="G12" s="82">
        <v>12</v>
      </c>
      <c r="H12" s="82"/>
      <c r="I12" s="83"/>
    </row>
    <row r="13" spans="1:14" s="84" customFormat="1" ht="15" customHeight="1">
      <c r="A13" s="82"/>
      <c r="B13" s="82" t="s">
        <v>597</v>
      </c>
      <c r="C13" s="82" t="s">
        <v>599</v>
      </c>
      <c r="D13" s="82"/>
      <c r="E13" s="82" t="s">
        <v>600</v>
      </c>
      <c r="F13" s="82">
        <v>3</v>
      </c>
      <c r="G13" s="82">
        <v>3</v>
      </c>
      <c r="H13" s="82"/>
      <c r="I13" s="83"/>
    </row>
    <row r="14" spans="1:14" s="84" customFormat="1">
      <c r="A14" s="82"/>
      <c r="B14" s="82" t="s">
        <v>597</v>
      </c>
      <c r="C14" s="82" t="s">
        <v>599</v>
      </c>
      <c r="D14" s="82" t="s">
        <v>1266</v>
      </c>
      <c r="E14" s="82" t="s">
        <v>600</v>
      </c>
      <c r="F14" s="82">
        <v>10</v>
      </c>
      <c r="G14" s="82">
        <v>10</v>
      </c>
      <c r="H14" s="82"/>
      <c r="I14" s="83"/>
    </row>
    <row r="15" spans="1:14" s="84" customFormat="1" ht="15" customHeight="1">
      <c r="A15" s="82"/>
      <c r="B15" s="82" t="s">
        <v>597</v>
      </c>
      <c r="C15" s="82" t="s">
        <v>599</v>
      </c>
      <c r="D15" s="82" t="s">
        <v>1266</v>
      </c>
      <c r="E15" s="82" t="s">
        <v>600</v>
      </c>
      <c r="F15" s="82">
        <v>5</v>
      </c>
      <c r="G15" s="82">
        <v>5</v>
      </c>
      <c r="H15" s="82"/>
      <c r="I15" s="83"/>
    </row>
    <row r="16" spans="1:14" s="84" customFormat="1" ht="15" customHeight="1">
      <c r="A16" s="82"/>
      <c r="B16" s="82" t="s">
        <v>597</v>
      </c>
      <c r="C16" s="82" t="s">
        <v>599</v>
      </c>
      <c r="D16" s="82"/>
      <c r="E16" s="82" t="s">
        <v>593</v>
      </c>
      <c r="F16" s="82">
        <v>5</v>
      </c>
      <c r="G16" s="82">
        <v>5</v>
      </c>
      <c r="H16" s="82"/>
      <c r="I16" s="83"/>
    </row>
    <row r="17" spans="1:9" s="84" customFormat="1" ht="18.75" customHeight="1">
      <c r="A17" s="82"/>
      <c r="B17" s="82" t="s">
        <v>597</v>
      </c>
      <c r="C17" s="82" t="s">
        <v>599</v>
      </c>
      <c r="D17" s="82" t="s">
        <v>1267</v>
      </c>
      <c r="E17" s="85" t="s">
        <v>124</v>
      </c>
      <c r="F17" s="82">
        <v>20</v>
      </c>
      <c r="G17" s="82">
        <v>20</v>
      </c>
      <c r="H17" s="82"/>
      <c r="I17" s="83"/>
    </row>
    <row r="18" spans="1:9" s="84" customFormat="1" ht="15" customHeight="1">
      <c r="A18" s="82"/>
      <c r="B18" s="82" t="s">
        <v>597</v>
      </c>
      <c r="C18" s="82" t="s">
        <v>599</v>
      </c>
      <c r="D18" s="82" t="s">
        <v>1267</v>
      </c>
      <c r="E18" s="82" t="s">
        <v>1248</v>
      </c>
      <c r="F18" s="82">
        <v>22</v>
      </c>
      <c r="G18" s="82">
        <v>22</v>
      </c>
      <c r="H18" s="82"/>
      <c r="I18" s="83"/>
    </row>
    <row r="19" spans="1:9" s="84" customFormat="1" ht="15" customHeight="1">
      <c r="A19" s="82"/>
      <c r="B19" s="82" t="s">
        <v>597</v>
      </c>
      <c r="C19" s="82" t="s">
        <v>599</v>
      </c>
      <c r="D19" s="82" t="s">
        <v>1267</v>
      </c>
      <c r="E19" s="82" t="s">
        <v>482</v>
      </c>
      <c r="F19" s="82">
        <v>28</v>
      </c>
      <c r="G19" s="82">
        <v>28</v>
      </c>
      <c r="H19" s="82"/>
      <c r="I19" s="83"/>
    </row>
    <row r="20" spans="1:9" s="84" customFormat="1">
      <c r="A20" s="82"/>
      <c r="B20" s="82" t="s">
        <v>602</v>
      </c>
      <c r="C20" s="82" t="s">
        <v>599</v>
      </c>
      <c r="D20" s="82" t="s">
        <v>1266</v>
      </c>
      <c r="E20" s="82" t="s">
        <v>125</v>
      </c>
      <c r="F20" s="82">
        <v>45</v>
      </c>
      <c r="G20" s="82">
        <v>45</v>
      </c>
      <c r="H20" s="82"/>
      <c r="I20" s="83"/>
    </row>
    <row r="21" spans="1:9" s="84" customFormat="1" ht="19.5" customHeight="1">
      <c r="A21" s="82"/>
      <c r="B21" s="82" t="s">
        <v>602</v>
      </c>
      <c r="C21" s="85" t="s">
        <v>599</v>
      </c>
      <c r="D21" s="82" t="s">
        <v>1265</v>
      </c>
      <c r="E21" s="82" t="s">
        <v>126</v>
      </c>
      <c r="F21" s="82">
        <v>10</v>
      </c>
      <c r="G21" s="82">
        <v>10</v>
      </c>
      <c r="H21" s="82"/>
      <c r="I21" s="83"/>
    </row>
    <row r="22" spans="1:9" s="84" customFormat="1" ht="19.5" customHeight="1">
      <c r="A22" s="82"/>
      <c r="B22" s="82" t="s">
        <v>597</v>
      </c>
      <c r="C22" s="85" t="s">
        <v>599</v>
      </c>
      <c r="D22" s="82" t="s">
        <v>1264</v>
      </c>
      <c r="E22" s="82" t="s">
        <v>599</v>
      </c>
      <c r="F22" s="82">
        <v>16</v>
      </c>
      <c r="G22" s="82">
        <v>16</v>
      </c>
      <c r="H22" s="82"/>
      <c r="I22" s="83"/>
    </row>
    <row r="23" spans="1:9" s="84" customFormat="1" ht="19.5" customHeight="1">
      <c r="A23" s="82"/>
      <c r="B23" s="82" t="s">
        <v>597</v>
      </c>
      <c r="C23" s="85" t="s">
        <v>599</v>
      </c>
      <c r="D23" s="82" t="s">
        <v>966</v>
      </c>
      <c r="E23" s="82" t="s">
        <v>599</v>
      </c>
      <c r="F23" s="82">
        <v>14</v>
      </c>
      <c r="G23" s="82">
        <v>14</v>
      </c>
      <c r="H23" s="82"/>
      <c r="I23" s="83"/>
    </row>
    <row r="24" spans="1:9" s="84" customFormat="1" ht="19.5" customHeight="1">
      <c r="A24" s="82"/>
      <c r="B24" s="82" t="s">
        <v>597</v>
      </c>
      <c r="C24" s="85" t="s">
        <v>599</v>
      </c>
      <c r="D24" s="82" t="s">
        <v>1261</v>
      </c>
      <c r="E24" s="82" t="s">
        <v>127</v>
      </c>
      <c r="F24" s="82">
        <v>5.5</v>
      </c>
      <c r="G24" s="82">
        <v>5.5</v>
      </c>
      <c r="H24" s="82"/>
      <c r="I24" s="83"/>
    </row>
    <row r="25" spans="1:9" s="84" customFormat="1" ht="19.5" customHeight="1">
      <c r="A25" s="82"/>
      <c r="B25" s="82" t="s">
        <v>597</v>
      </c>
      <c r="C25" s="85" t="s">
        <v>599</v>
      </c>
      <c r="D25" s="82" t="s">
        <v>1262</v>
      </c>
      <c r="E25" s="82" t="s">
        <v>599</v>
      </c>
      <c r="F25" s="82">
        <v>3</v>
      </c>
      <c r="G25" s="82">
        <v>3</v>
      </c>
      <c r="H25" s="82"/>
      <c r="I25" s="83"/>
    </row>
    <row r="26" spans="1:9" s="84" customFormat="1" ht="20.25" customHeight="1">
      <c r="A26" s="106"/>
      <c r="B26" s="106" t="s">
        <v>597</v>
      </c>
      <c r="C26" s="107" t="s">
        <v>599</v>
      </c>
      <c r="D26" s="106" t="s">
        <v>1263</v>
      </c>
      <c r="E26" s="106" t="s">
        <v>128</v>
      </c>
      <c r="F26" s="106">
        <v>80</v>
      </c>
      <c r="G26" s="106">
        <v>80</v>
      </c>
      <c r="H26" s="106"/>
      <c r="I26" s="83"/>
    </row>
    <row r="27" spans="1:9" s="101" customFormat="1" ht="20.25" customHeight="1">
      <c r="A27" s="99"/>
      <c r="B27" s="99" t="s">
        <v>597</v>
      </c>
      <c r="C27" s="102" t="s">
        <v>599</v>
      </c>
      <c r="D27" s="99" t="s">
        <v>1263</v>
      </c>
      <c r="E27" s="99" t="s">
        <v>129</v>
      </c>
      <c r="F27" s="99">
        <v>65</v>
      </c>
      <c r="G27" s="99">
        <v>65</v>
      </c>
      <c r="H27" s="99"/>
      <c r="I27" s="100"/>
    </row>
    <row r="28" spans="1:9" s="84" customFormat="1" ht="46.8">
      <c r="A28" s="79">
        <v>2</v>
      </c>
      <c r="B28" s="79" t="s">
        <v>601</v>
      </c>
      <c r="C28" s="81" t="s">
        <v>694</v>
      </c>
      <c r="D28" s="82"/>
      <c r="E28" s="82"/>
      <c r="F28" s="82"/>
      <c r="G28" s="82"/>
      <c r="H28" s="82"/>
      <c r="I28" s="83"/>
    </row>
    <row r="29" spans="1:9" s="84" customFormat="1" ht="31.2">
      <c r="A29" s="82"/>
      <c r="B29" s="79" t="s">
        <v>138</v>
      </c>
      <c r="C29" s="85" t="s">
        <v>598</v>
      </c>
      <c r="D29" s="82" t="s">
        <v>1272</v>
      </c>
      <c r="E29" s="82" t="s">
        <v>130</v>
      </c>
      <c r="F29" s="82">
        <v>25</v>
      </c>
      <c r="G29" s="82">
        <v>25</v>
      </c>
      <c r="H29" s="82"/>
      <c r="I29" s="83"/>
    </row>
    <row r="30" spans="1:9" s="84" customFormat="1" ht="15" customHeight="1">
      <c r="A30" s="82"/>
      <c r="B30" s="82"/>
      <c r="C30" s="82" t="s">
        <v>599</v>
      </c>
      <c r="D30" s="82"/>
      <c r="E30" s="82" t="s">
        <v>131</v>
      </c>
      <c r="F30" s="82">
        <v>30</v>
      </c>
      <c r="G30" s="82">
        <v>30</v>
      </c>
      <c r="H30" s="82"/>
      <c r="I30" s="83"/>
    </row>
    <row r="31" spans="1:9" s="84" customFormat="1" ht="15" customHeight="1">
      <c r="A31" s="82"/>
      <c r="B31" s="82" t="s">
        <v>602</v>
      </c>
      <c r="C31" s="82" t="s">
        <v>599</v>
      </c>
      <c r="D31" s="82" t="s">
        <v>1273</v>
      </c>
      <c r="E31" s="82" t="s">
        <v>132</v>
      </c>
      <c r="F31" s="82">
        <v>17</v>
      </c>
      <c r="G31" s="82">
        <v>17</v>
      </c>
      <c r="H31" s="82"/>
      <c r="I31" s="83"/>
    </row>
    <row r="32" spans="1:9" s="84" customFormat="1" ht="15" customHeight="1">
      <c r="A32" s="82"/>
      <c r="B32" s="82" t="s">
        <v>602</v>
      </c>
      <c r="C32" s="82" t="s">
        <v>599</v>
      </c>
      <c r="D32" s="82" t="s">
        <v>1274</v>
      </c>
      <c r="E32" s="82" t="s">
        <v>599</v>
      </c>
      <c r="F32" s="82">
        <v>55</v>
      </c>
      <c r="G32" s="82">
        <v>55</v>
      </c>
      <c r="H32" s="82"/>
      <c r="I32" s="83"/>
    </row>
    <row r="33" spans="1:9" s="84" customFormat="1" ht="15" customHeight="1">
      <c r="A33" s="82"/>
      <c r="B33" s="82" t="s">
        <v>602</v>
      </c>
      <c r="C33" s="82" t="s">
        <v>599</v>
      </c>
      <c r="D33" s="82" t="s">
        <v>1275</v>
      </c>
      <c r="E33" s="82" t="s">
        <v>133</v>
      </c>
      <c r="F33" s="82">
        <v>35</v>
      </c>
      <c r="G33" s="82">
        <v>35</v>
      </c>
      <c r="H33" s="82"/>
      <c r="I33" s="83"/>
    </row>
    <row r="34" spans="1:9" s="84" customFormat="1" ht="15" customHeight="1">
      <c r="A34" s="82"/>
      <c r="B34" s="82" t="s">
        <v>602</v>
      </c>
      <c r="C34" s="82" t="s">
        <v>599</v>
      </c>
      <c r="D34" s="82" t="s">
        <v>1275</v>
      </c>
      <c r="E34" s="82" t="s">
        <v>131</v>
      </c>
      <c r="F34" s="82">
        <v>42</v>
      </c>
      <c r="G34" s="82">
        <v>42</v>
      </c>
      <c r="H34" s="82"/>
      <c r="I34" s="83"/>
    </row>
    <row r="35" spans="1:9" s="84" customFormat="1" ht="15" customHeight="1">
      <c r="A35" s="82"/>
      <c r="B35" s="82" t="s">
        <v>602</v>
      </c>
      <c r="C35" s="82" t="s">
        <v>599</v>
      </c>
      <c r="D35" s="82" t="s">
        <v>1275</v>
      </c>
      <c r="E35" s="82" t="s">
        <v>134</v>
      </c>
      <c r="F35" s="82">
        <v>5</v>
      </c>
      <c r="G35" s="82">
        <v>5</v>
      </c>
      <c r="H35" s="82"/>
      <c r="I35" s="83"/>
    </row>
    <row r="36" spans="1:9" s="84" customFormat="1" ht="15" customHeight="1">
      <c r="A36" s="82"/>
      <c r="B36" s="82" t="s">
        <v>602</v>
      </c>
      <c r="C36" s="82" t="s">
        <v>599</v>
      </c>
      <c r="D36" s="82" t="s">
        <v>1275</v>
      </c>
      <c r="E36" s="82" t="s">
        <v>135</v>
      </c>
      <c r="F36" s="82">
        <v>7</v>
      </c>
      <c r="G36" s="82">
        <v>7</v>
      </c>
      <c r="H36" s="82"/>
      <c r="I36" s="83"/>
    </row>
    <row r="37" spans="1:9" s="84" customFormat="1" ht="15" customHeight="1">
      <c r="A37" s="82"/>
      <c r="B37" s="82" t="s">
        <v>597</v>
      </c>
      <c r="C37" s="82" t="s">
        <v>599</v>
      </c>
      <c r="D37" s="82" t="s">
        <v>1276</v>
      </c>
      <c r="E37" s="82" t="s">
        <v>134</v>
      </c>
      <c r="F37" s="82">
        <v>70</v>
      </c>
      <c r="G37" s="82">
        <v>70</v>
      </c>
      <c r="H37" s="82"/>
      <c r="I37" s="83"/>
    </row>
    <row r="38" spans="1:9" s="84" customFormat="1" ht="15" customHeight="1">
      <c r="A38" s="82"/>
      <c r="B38" s="82" t="s">
        <v>597</v>
      </c>
      <c r="C38" s="82" t="s">
        <v>599</v>
      </c>
      <c r="D38" s="82" t="s">
        <v>1276</v>
      </c>
      <c r="E38" s="82" t="s">
        <v>131</v>
      </c>
      <c r="F38" s="82">
        <v>58</v>
      </c>
      <c r="G38" s="82">
        <v>58</v>
      </c>
      <c r="H38" s="82"/>
      <c r="I38" s="83"/>
    </row>
    <row r="39" spans="1:9" s="84" customFormat="1" ht="15" customHeight="1">
      <c r="A39" s="82"/>
      <c r="B39" s="82" t="s">
        <v>597</v>
      </c>
      <c r="C39" s="82" t="s">
        <v>599</v>
      </c>
      <c r="D39" s="82" t="s">
        <v>1276</v>
      </c>
      <c r="E39" s="82" t="s">
        <v>135</v>
      </c>
      <c r="F39" s="82">
        <v>15</v>
      </c>
      <c r="G39" s="82">
        <v>15</v>
      </c>
      <c r="H39" s="82"/>
      <c r="I39" s="83"/>
    </row>
    <row r="40" spans="1:9" s="84" customFormat="1" ht="15" customHeight="1">
      <c r="A40" s="82"/>
      <c r="B40" s="82" t="s">
        <v>597</v>
      </c>
      <c r="C40" s="82" t="s">
        <v>599</v>
      </c>
      <c r="D40" s="82" t="s">
        <v>1277</v>
      </c>
      <c r="E40" s="82" t="s">
        <v>136</v>
      </c>
      <c r="F40" s="82">
        <v>10</v>
      </c>
      <c r="G40" s="82">
        <v>10</v>
      </c>
      <c r="H40" s="82"/>
      <c r="I40" s="83"/>
    </row>
    <row r="41" spans="1:9" s="84" customFormat="1" ht="15" customHeight="1">
      <c r="A41" s="82"/>
      <c r="B41" s="82" t="s">
        <v>597</v>
      </c>
      <c r="C41" s="82" t="s">
        <v>599</v>
      </c>
      <c r="D41" s="82" t="s">
        <v>1051</v>
      </c>
      <c r="E41" s="82" t="s">
        <v>599</v>
      </c>
      <c r="F41" s="82">
        <v>45</v>
      </c>
      <c r="G41" s="82">
        <v>45</v>
      </c>
      <c r="H41" s="82"/>
      <c r="I41" s="83"/>
    </row>
    <row r="42" spans="1:9" s="84" customFormat="1" ht="15" customHeight="1">
      <c r="A42" s="82"/>
      <c r="B42" s="82" t="s">
        <v>597</v>
      </c>
      <c r="C42" s="82" t="s">
        <v>599</v>
      </c>
      <c r="D42" s="82" t="s">
        <v>1051</v>
      </c>
      <c r="E42" s="82" t="s">
        <v>135</v>
      </c>
      <c r="F42" s="82">
        <v>80</v>
      </c>
      <c r="G42" s="82">
        <v>80</v>
      </c>
      <c r="H42" s="82"/>
      <c r="I42" s="83"/>
    </row>
    <row r="43" spans="1:9" s="84" customFormat="1" ht="15" customHeight="1">
      <c r="A43" s="82"/>
      <c r="B43" s="82" t="s">
        <v>597</v>
      </c>
      <c r="C43" s="82" t="s">
        <v>599</v>
      </c>
      <c r="D43" s="82" t="s">
        <v>1278</v>
      </c>
      <c r="E43" s="82" t="s">
        <v>599</v>
      </c>
      <c r="F43" s="82">
        <v>48</v>
      </c>
      <c r="G43" s="82">
        <v>48</v>
      </c>
      <c r="H43" s="82"/>
      <c r="I43" s="83"/>
    </row>
    <row r="44" spans="1:9" s="84" customFormat="1" ht="15" customHeight="1">
      <c r="A44" s="82"/>
      <c r="B44" s="82" t="s">
        <v>597</v>
      </c>
      <c r="C44" s="82" t="s">
        <v>599</v>
      </c>
      <c r="D44" s="82" t="s">
        <v>603</v>
      </c>
      <c r="E44" s="82" t="s">
        <v>137</v>
      </c>
      <c r="F44" s="82">
        <v>7</v>
      </c>
      <c r="G44" s="82">
        <v>7</v>
      </c>
      <c r="H44" s="82"/>
      <c r="I44" s="83"/>
    </row>
    <row r="45" spans="1:9" s="84" customFormat="1" ht="15" customHeight="1">
      <c r="A45" s="82"/>
      <c r="B45" s="82" t="s">
        <v>597</v>
      </c>
      <c r="C45" s="82" t="s">
        <v>599</v>
      </c>
      <c r="D45" s="82"/>
      <c r="E45" s="82" t="s">
        <v>130</v>
      </c>
      <c r="F45" s="82">
        <v>25</v>
      </c>
      <c r="G45" s="82">
        <v>25</v>
      </c>
      <c r="H45" s="82"/>
      <c r="I45" s="83"/>
    </row>
    <row r="46" spans="1:9" s="84" customFormat="1">
      <c r="A46" s="82"/>
      <c r="B46" s="82" t="s">
        <v>597</v>
      </c>
      <c r="C46" s="82" t="s">
        <v>599</v>
      </c>
      <c r="D46" s="82" t="s">
        <v>604</v>
      </c>
      <c r="E46" s="85" t="s">
        <v>139</v>
      </c>
      <c r="F46" s="82">
        <v>6.5</v>
      </c>
      <c r="G46" s="82">
        <v>6.5</v>
      </c>
      <c r="H46" s="82"/>
      <c r="I46" s="83"/>
    </row>
    <row r="47" spans="1:9" s="84" customFormat="1" ht="15" customHeight="1">
      <c r="A47" s="82"/>
      <c r="B47" s="82" t="s">
        <v>597</v>
      </c>
      <c r="C47" s="82" t="s">
        <v>599</v>
      </c>
      <c r="D47" s="82" t="s">
        <v>605</v>
      </c>
      <c r="E47" s="85" t="s">
        <v>599</v>
      </c>
      <c r="F47" s="82">
        <v>11</v>
      </c>
      <c r="G47" s="82">
        <v>11</v>
      </c>
      <c r="H47" s="82"/>
      <c r="I47" s="83"/>
    </row>
    <row r="48" spans="1:9" s="84" customFormat="1" ht="15" customHeight="1">
      <c r="A48" s="82"/>
      <c r="B48" s="82" t="s">
        <v>597</v>
      </c>
      <c r="C48" s="82" t="s">
        <v>599</v>
      </c>
      <c r="D48" s="82" t="s">
        <v>606</v>
      </c>
      <c r="E48" s="85" t="s">
        <v>599</v>
      </c>
      <c r="F48" s="82">
        <v>8</v>
      </c>
      <c r="G48" s="82">
        <v>8</v>
      </c>
      <c r="H48" s="82"/>
      <c r="I48" s="83"/>
    </row>
    <row r="49" spans="1:9" s="84" customFormat="1">
      <c r="A49" s="82"/>
      <c r="B49" s="82" t="s">
        <v>597</v>
      </c>
      <c r="C49" s="82" t="s">
        <v>599</v>
      </c>
      <c r="D49" s="82" t="s">
        <v>607</v>
      </c>
      <c r="E49" s="85" t="s">
        <v>140</v>
      </c>
      <c r="F49" s="82">
        <v>24.5</v>
      </c>
      <c r="G49" s="82">
        <v>24.5</v>
      </c>
      <c r="H49" s="82"/>
      <c r="I49" s="83"/>
    </row>
    <row r="50" spans="1:9" s="84" customFormat="1">
      <c r="A50" s="82"/>
      <c r="B50" s="82" t="s">
        <v>597</v>
      </c>
      <c r="C50" s="82" t="s">
        <v>599</v>
      </c>
      <c r="D50" s="82" t="s">
        <v>608</v>
      </c>
      <c r="E50" s="85" t="s">
        <v>139</v>
      </c>
      <c r="F50" s="82">
        <v>4</v>
      </c>
      <c r="G50" s="82">
        <v>4</v>
      </c>
      <c r="H50" s="82"/>
      <c r="I50" s="83"/>
    </row>
    <row r="51" spans="1:9" s="84" customFormat="1" ht="15" customHeight="1">
      <c r="A51" s="82"/>
      <c r="B51" s="82" t="s">
        <v>597</v>
      </c>
      <c r="C51" s="82" t="s">
        <v>599</v>
      </c>
      <c r="D51" s="82" t="s">
        <v>609</v>
      </c>
      <c r="E51" s="82" t="s">
        <v>599</v>
      </c>
      <c r="F51" s="82">
        <v>10</v>
      </c>
      <c r="G51" s="82">
        <v>10</v>
      </c>
      <c r="H51" s="82"/>
      <c r="I51" s="83"/>
    </row>
    <row r="52" spans="1:9" s="84" customFormat="1" ht="15" customHeight="1">
      <c r="A52" s="82"/>
      <c r="B52" s="82" t="s">
        <v>597</v>
      </c>
      <c r="C52" s="82" t="s">
        <v>599</v>
      </c>
      <c r="D52" s="82" t="s">
        <v>610</v>
      </c>
      <c r="E52" s="82" t="s">
        <v>599</v>
      </c>
      <c r="F52" s="82">
        <v>30</v>
      </c>
      <c r="G52" s="82">
        <v>30</v>
      </c>
      <c r="H52" s="82"/>
      <c r="I52" s="83"/>
    </row>
    <row r="53" spans="1:9" s="84" customFormat="1" ht="15" customHeight="1">
      <c r="A53" s="106"/>
      <c r="B53" s="106" t="s">
        <v>597</v>
      </c>
      <c r="C53" s="106" t="s">
        <v>599</v>
      </c>
      <c r="D53" s="106" t="s">
        <v>611</v>
      </c>
      <c r="E53" s="106" t="s">
        <v>141</v>
      </c>
      <c r="F53" s="106">
        <v>24</v>
      </c>
      <c r="G53" s="106">
        <v>24</v>
      </c>
      <c r="H53" s="106"/>
      <c r="I53" s="83"/>
    </row>
    <row r="54" spans="1:9" s="101" customFormat="1" ht="15" customHeight="1">
      <c r="A54" s="99"/>
      <c r="B54" s="99" t="s">
        <v>597</v>
      </c>
      <c r="C54" s="99" t="s">
        <v>599</v>
      </c>
      <c r="D54" s="99" t="s">
        <v>612</v>
      </c>
      <c r="E54" s="99" t="s">
        <v>140</v>
      </c>
      <c r="F54" s="99">
        <v>30.5</v>
      </c>
      <c r="G54" s="99">
        <v>30.5</v>
      </c>
      <c r="H54" s="99"/>
      <c r="I54" s="100"/>
    </row>
    <row r="55" spans="1:9" s="84" customFormat="1" ht="15" customHeight="1">
      <c r="A55" s="82"/>
      <c r="B55" s="82" t="s">
        <v>597</v>
      </c>
      <c r="C55" s="82" t="s">
        <v>599</v>
      </c>
      <c r="D55" s="82"/>
      <c r="E55" s="82" t="s">
        <v>142</v>
      </c>
      <c r="F55" s="82">
        <v>14.5</v>
      </c>
      <c r="G55" s="82">
        <v>14.5</v>
      </c>
      <c r="H55" s="82"/>
      <c r="I55" s="83"/>
    </row>
    <row r="56" spans="1:9" s="101" customFormat="1">
      <c r="A56" s="82"/>
      <c r="B56" s="82" t="s">
        <v>597</v>
      </c>
      <c r="C56" s="82" t="s">
        <v>599</v>
      </c>
      <c r="D56" s="82" t="s">
        <v>614</v>
      </c>
      <c r="E56" s="82" t="s">
        <v>143</v>
      </c>
      <c r="F56" s="82">
        <v>21</v>
      </c>
      <c r="G56" s="82">
        <v>21</v>
      </c>
      <c r="H56" s="82"/>
      <c r="I56" s="100"/>
    </row>
    <row r="57" spans="1:9" s="84" customFormat="1" ht="15" customHeight="1">
      <c r="A57" s="82"/>
      <c r="B57" s="82" t="s">
        <v>613</v>
      </c>
      <c r="C57" s="82" t="s">
        <v>599</v>
      </c>
      <c r="D57" s="82" t="s">
        <v>615</v>
      </c>
      <c r="E57" s="82" t="s">
        <v>144</v>
      </c>
      <c r="F57" s="82">
        <v>15</v>
      </c>
      <c r="G57" s="82">
        <v>15</v>
      </c>
      <c r="H57" s="82"/>
      <c r="I57" s="83"/>
    </row>
    <row r="58" spans="1:9" s="84" customFormat="1" ht="15" customHeight="1">
      <c r="A58" s="82"/>
      <c r="B58" s="82" t="s">
        <v>613</v>
      </c>
      <c r="C58" s="82" t="s">
        <v>599</v>
      </c>
      <c r="D58" s="82" t="s">
        <v>616</v>
      </c>
      <c r="E58" s="82" t="s">
        <v>145</v>
      </c>
      <c r="F58" s="82">
        <v>41</v>
      </c>
      <c r="G58" s="82">
        <v>41</v>
      </c>
      <c r="H58" s="82"/>
      <c r="I58" s="83"/>
    </row>
    <row r="59" spans="1:9" s="84" customFormat="1" ht="15" customHeight="1">
      <c r="A59" s="82"/>
      <c r="B59" s="82" t="s">
        <v>613</v>
      </c>
      <c r="C59" s="82" t="s">
        <v>599</v>
      </c>
      <c r="D59" s="82" t="s">
        <v>617</v>
      </c>
      <c r="E59" s="82" t="s">
        <v>146</v>
      </c>
      <c r="F59" s="82">
        <v>2</v>
      </c>
      <c r="G59" s="82">
        <v>2</v>
      </c>
      <c r="H59" s="82"/>
      <c r="I59" s="83"/>
    </row>
    <row r="60" spans="1:9" s="84" customFormat="1" ht="15" customHeight="1">
      <c r="A60" s="82"/>
      <c r="B60" s="82" t="s">
        <v>613</v>
      </c>
      <c r="C60" s="82" t="s">
        <v>599</v>
      </c>
      <c r="D60" s="82" t="s">
        <v>618</v>
      </c>
      <c r="E60" s="82" t="s">
        <v>147</v>
      </c>
      <c r="F60" s="82">
        <v>14</v>
      </c>
      <c r="G60" s="82">
        <v>14</v>
      </c>
      <c r="H60" s="82"/>
      <c r="I60" s="83"/>
    </row>
    <row r="61" spans="1:9" s="84" customFormat="1" ht="15" customHeight="1">
      <c r="A61" s="82"/>
      <c r="B61" s="82" t="s">
        <v>613</v>
      </c>
      <c r="C61" s="82" t="s">
        <v>599</v>
      </c>
      <c r="D61" s="82" t="s">
        <v>619</v>
      </c>
      <c r="E61" s="82" t="s">
        <v>148</v>
      </c>
      <c r="F61" s="82">
        <v>49</v>
      </c>
      <c r="G61" s="82">
        <v>49</v>
      </c>
      <c r="H61" s="82"/>
      <c r="I61" s="83"/>
    </row>
    <row r="62" spans="1:9" s="84" customFormat="1" ht="15" customHeight="1">
      <c r="A62" s="82"/>
      <c r="B62" s="82" t="s">
        <v>613</v>
      </c>
      <c r="C62" s="82" t="s">
        <v>599</v>
      </c>
      <c r="D62" s="82" t="s">
        <v>620</v>
      </c>
      <c r="E62" s="82" t="s">
        <v>148</v>
      </c>
      <c r="F62" s="82">
        <v>36</v>
      </c>
      <c r="G62" s="82">
        <v>36</v>
      </c>
      <c r="H62" s="82"/>
      <c r="I62" s="83"/>
    </row>
    <row r="63" spans="1:9" s="84" customFormat="1" ht="15" customHeight="1">
      <c r="A63" s="82"/>
      <c r="B63" s="82" t="s">
        <v>613</v>
      </c>
      <c r="C63" s="82" t="s">
        <v>599</v>
      </c>
      <c r="D63" s="82" t="s">
        <v>621</v>
      </c>
      <c r="E63" s="82" t="s">
        <v>149</v>
      </c>
      <c r="F63" s="82">
        <v>34.4</v>
      </c>
      <c r="G63" s="82">
        <v>34.4</v>
      </c>
      <c r="H63" s="82"/>
      <c r="I63" s="83"/>
    </row>
    <row r="64" spans="1:9" s="84" customFormat="1">
      <c r="A64" s="82"/>
      <c r="B64" s="82" t="s">
        <v>613</v>
      </c>
      <c r="C64" s="82" t="s">
        <v>599</v>
      </c>
      <c r="D64" s="82" t="s">
        <v>622</v>
      </c>
      <c r="E64" s="85" t="s">
        <v>150</v>
      </c>
      <c r="F64" s="82">
        <v>85</v>
      </c>
      <c r="G64" s="82">
        <v>85</v>
      </c>
      <c r="H64" s="82"/>
      <c r="I64" s="83"/>
    </row>
    <row r="65" spans="1:9" s="84" customFormat="1">
      <c r="A65" s="82"/>
      <c r="B65" s="82" t="s">
        <v>613</v>
      </c>
      <c r="C65" s="82" t="s">
        <v>599</v>
      </c>
      <c r="D65" s="82" t="s">
        <v>623</v>
      </c>
      <c r="E65" s="82" t="s">
        <v>151</v>
      </c>
      <c r="F65" s="82">
        <v>47</v>
      </c>
      <c r="G65" s="82">
        <v>47</v>
      </c>
      <c r="H65" s="82"/>
      <c r="I65" s="83"/>
    </row>
    <row r="66" spans="1:9" s="84" customFormat="1" ht="15" customHeight="1">
      <c r="A66" s="82"/>
      <c r="B66" s="82" t="s">
        <v>602</v>
      </c>
      <c r="C66" s="82" t="s">
        <v>599</v>
      </c>
      <c r="D66" s="82"/>
      <c r="E66" s="82" t="s">
        <v>152</v>
      </c>
      <c r="F66" s="82">
        <v>27</v>
      </c>
      <c r="G66" s="82">
        <v>27</v>
      </c>
      <c r="H66" s="82"/>
      <c r="I66" s="83"/>
    </row>
    <row r="67" spans="1:9" s="84" customFormat="1" ht="15" customHeight="1">
      <c r="A67" s="82"/>
      <c r="B67" s="82" t="s">
        <v>602</v>
      </c>
      <c r="C67" s="82" t="s">
        <v>599</v>
      </c>
      <c r="D67" s="82"/>
      <c r="E67" s="82" t="s">
        <v>153</v>
      </c>
      <c r="F67" s="82">
        <v>28.5</v>
      </c>
      <c r="G67" s="82">
        <v>28.5</v>
      </c>
      <c r="H67" s="82"/>
      <c r="I67" s="83"/>
    </row>
    <row r="68" spans="1:9" s="84" customFormat="1" ht="15" customHeight="1">
      <c r="A68" s="82"/>
      <c r="B68" s="82" t="s">
        <v>602</v>
      </c>
      <c r="C68" s="82" t="s">
        <v>599</v>
      </c>
      <c r="D68" s="82" t="s">
        <v>624</v>
      </c>
      <c r="E68" s="82" t="s">
        <v>599</v>
      </c>
      <c r="F68" s="82">
        <v>13.5</v>
      </c>
      <c r="G68" s="82">
        <v>13.5</v>
      </c>
      <c r="H68" s="82"/>
      <c r="I68" s="83"/>
    </row>
    <row r="69" spans="1:9" s="84" customFormat="1" ht="15" customHeight="1">
      <c r="A69" s="82"/>
      <c r="B69" s="82"/>
      <c r="C69" s="82" t="s">
        <v>599</v>
      </c>
      <c r="D69" s="82"/>
      <c r="E69" s="82" t="s">
        <v>154</v>
      </c>
      <c r="F69" s="82">
        <v>21.3</v>
      </c>
      <c r="G69" s="82">
        <v>21.3</v>
      </c>
      <c r="H69" s="82"/>
      <c r="I69" s="83"/>
    </row>
    <row r="70" spans="1:9" s="84" customFormat="1" ht="15" customHeight="1">
      <c r="A70" s="82"/>
      <c r="B70" s="82" t="s">
        <v>602</v>
      </c>
      <c r="C70" s="82" t="s">
        <v>599</v>
      </c>
      <c r="D70" s="82" t="s">
        <v>625</v>
      </c>
      <c r="E70" s="82" t="s">
        <v>599</v>
      </c>
      <c r="F70" s="82">
        <v>18</v>
      </c>
      <c r="G70" s="82">
        <v>18</v>
      </c>
      <c r="H70" s="82"/>
      <c r="I70" s="83"/>
    </row>
    <row r="71" spans="1:9" s="84" customFormat="1" ht="15" customHeight="1">
      <c r="A71" s="82"/>
      <c r="B71" s="82" t="s">
        <v>602</v>
      </c>
      <c r="C71" s="82" t="s">
        <v>599</v>
      </c>
      <c r="D71" s="82" t="s">
        <v>626</v>
      </c>
      <c r="E71" s="82" t="s">
        <v>599</v>
      </c>
      <c r="F71" s="82">
        <v>20</v>
      </c>
      <c r="G71" s="82">
        <v>20</v>
      </c>
      <c r="H71" s="82"/>
      <c r="I71" s="83"/>
    </row>
    <row r="72" spans="1:9" s="84" customFormat="1" ht="15" customHeight="1">
      <c r="A72" s="82"/>
      <c r="B72" s="82" t="s">
        <v>602</v>
      </c>
      <c r="C72" s="82" t="s">
        <v>599</v>
      </c>
      <c r="D72" s="82" t="s">
        <v>627</v>
      </c>
      <c r="E72" s="82" t="s">
        <v>599</v>
      </c>
      <c r="F72" s="82">
        <v>10</v>
      </c>
      <c r="G72" s="82">
        <v>10</v>
      </c>
      <c r="H72" s="82"/>
      <c r="I72" s="83"/>
    </row>
    <row r="73" spans="1:9" s="84" customFormat="1" ht="15" customHeight="1">
      <c r="A73" s="82"/>
      <c r="B73" s="82" t="s">
        <v>602</v>
      </c>
      <c r="C73" s="82" t="s">
        <v>599</v>
      </c>
      <c r="D73" s="82" t="s">
        <v>628</v>
      </c>
      <c r="E73" s="82" t="s">
        <v>599</v>
      </c>
      <c r="F73" s="82">
        <v>6</v>
      </c>
      <c r="G73" s="82">
        <v>6</v>
      </c>
      <c r="H73" s="82"/>
      <c r="I73" s="83"/>
    </row>
    <row r="74" spans="1:9" s="84" customFormat="1" ht="15" customHeight="1">
      <c r="A74" s="82"/>
      <c r="B74" s="82" t="s">
        <v>602</v>
      </c>
      <c r="C74" s="82" t="s">
        <v>599</v>
      </c>
      <c r="D74" s="82" t="s">
        <v>629</v>
      </c>
      <c r="E74" s="82" t="s">
        <v>153</v>
      </c>
      <c r="F74" s="82">
        <v>15</v>
      </c>
      <c r="G74" s="82">
        <v>15</v>
      </c>
      <c r="H74" s="82"/>
      <c r="I74" s="83"/>
    </row>
    <row r="75" spans="1:9" s="84" customFormat="1" ht="15" customHeight="1">
      <c r="A75" s="82"/>
      <c r="B75" s="82" t="s">
        <v>602</v>
      </c>
      <c r="C75" s="82" t="s">
        <v>599</v>
      </c>
      <c r="D75" s="82" t="s">
        <v>630</v>
      </c>
      <c r="E75" s="82" t="s">
        <v>154</v>
      </c>
      <c r="F75" s="82">
        <v>39.700000000000003</v>
      </c>
      <c r="G75" s="82">
        <v>39.700000000000003</v>
      </c>
      <c r="H75" s="82"/>
      <c r="I75" s="83"/>
    </row>
    <row r="76" spans="1:9" s="84" customFormat="1" ht="15" customHeight="1">
      <c r="A76" s="82"/>
      <c r="B76" s="82" t="s">
        <v>602</v>
      </c>
      <c r="C76" s="82" t="s">
        <v>599</v>
      </c>
      <c r="D76" s="82" t="s">
        <v>631</v>
      </c>
      <c r="E76" s="82" t="s">
        <v>151</v>
      </c>
      <c r="F76" s="82">
        <v>14</v>
      </c>
      <c r="G76" s="82">
        <v>14</v>
      </c>
      <c r="H76" s="82"/>
      <c r="I76" s="83"/>
    </row>
    <row r="77" spans="1:9" s="84" customFormat="1" ht="15" customHeight="1">
      <c r="A77" s="82"/>
      <c r="B77" s="82" t="s">
        <v>602</v>
      </c>
      <c r="C77" s="82" t="s">
        <v>599</v>
      </c>
      <c r="D77" s="82" t="s">
        <v>632</v>
      </c>
      <c r="E77" s="82" t="s">
        <v>599</v>
      </c>
      <c r="F77" s="82">
        <v>36.5</v>
      </c>
      <c r="G77" s="82">
        <v>36.5</v>
      </c>
      <c r="H77" s="82"/>
      <c r="I77" s="83"/>
    </row>
    <row r="78" spans="1:9" s="84" customFormat="1" ht="15" customHeight="1">
      <c r="A78" s="82"/>
      <c r="B78" s="82" t="s">
        <v>602</v>
      </c>
      <c r="C78" s="82" t="s">
        <v>599</v>
      </c>
      <c r="D78" s="82" t="s">
        <v>633</v>
      </c>
      <c r="E78" s="82" t="s">
        <v>599</v>
      </c>
      <c r="F78" s="82">
        <v>4.5</v>
      </c>
      <c r="G78" s="82">
        <v>4.5</v>
      </c>
      <c r="H78" s="82"/>
      <c r="I78" s="83"/>
    </row>
    <row r="79" spans="1:9" s="84" customFormat="1">
      <c r="A79" s="82"/>
      <c r="B79" s="82" t="s">
        <v>602</v>
      </c>
      <c r="C79" s="82" t="s">
        <v>599</v>
      </c>
      <c r="D79" s="82" t="s">
        <v>634</v>
      </c>
      <c r="E79" s="82" t="s">
        <v>155</v>
      </c>
      <c r="F79" s="82">
        <v>76</v>
      </c>
      <c r="G79" s="82">
        <v>76</v>
      </c>
      <c r="H79" s="82"/>
      <c r="I79" s="83"/>
    </row>
    <row r="80" spans="1:9" s="84" customFormat="1" ht="15" customHeight="1">
      <c r="A80" s="82"/>
      <c r="B80" s="82" t="s">
        <v>602</v>
      </c>
      <c r="C80" s="82" t="s">
        <v>599</v>
      </c>
      <c r="D80" s="82" t="s">
        <v>635</v>
      </c>
      <c r="E80" s="82" t="s">
        <v>599</v>
      </c>
      <c r="F80" s="82">
        <v>5</v>
      </c>
      <c r="G80" s="82">
        <v>5</v>
      </c>
      <c r="H80" s="82"/>
      <c r="I80" s="83"/>
    </row>
    <row r="81" spans="1:9" s="84" customFormat="1" ht="15" customHeight="1">
      <c r="A81" s="82"/>
      <c r="B81" s="82" t="s">
        <v>602</v>
      </c>
      <c r="C81" s="82" t="s">
        <v>599</v>
      </c>
      <c r="D81" s="82" t="s">
        <v>636</v>
      </c>
      <c r="E81" s="82" t="s">
        <v>156</v>
      </c>
      <c r="F81" s="82">
        <v>23.7</v>
      </c>
      <c r="G81" s="82">
        <v>23.7</v>
      </c>
      <c r="H81" s="82"/>
      <c r="I81" s="83"/>
    </row>
    <row r="82" spans="1:9" s="84" customFormat="1" ht="15" customHeight="1">
      <c r="A82" s="82"/>
      <c r="B82" s="82" t="s">
        <v>602</v>
      </c>
      <c r="C82" s="82" t="s">
        <v>599</v>
      </c>
      <c r="D82" s="82" t="s">
        <v>637</v>
      </c>
      <c r="E82" s="82" t="s">
        <v>157</v>
      </c>
      <c r="F82" s="82">
        <v>44</v>
      </c>
      <c r="G82" s="82">
        <v>44</v>
      </c>
      <c r="H82" s="82"/>
      <c r="I82" s="83"/>
    </row>
    <row r="83" spans="1:9" s="84" customFormat="1" ht="15" customHeight="1">
      <c r="A83" s="82"/>
      <c r="B83" s="82" t="s">
        <v>602</v>
      </c>
      <c r="C83" s="82" t="s">
        <v>599</v>
      </c>
      <c r="D83" s="82" t="s">
        <v>638</v>
      </c>
      <c r="E83" s="82" t="s">
        <v>155</v>
      </c>
      <c r="F83" s="82">
        <v>19</v>
      </c>
      <c r="G83" s="82">
        <v>19</v>
      </c>
      <c r="H83" s="82"/>
      <c r="I83" s="83"/>
    </row>
    <row r="84" spans="1:9" s="84" customFormat="1">
      <c r="A84" s="106"/>
      <c r="B84" s="106" t="s">
        <v>602</v>
      </c>
      <c r="C84" s="106" t="s">
        <v>599</v>
      </c>
      <c r="D84" s="106" t="s">
        <v>639</v>
      </c>
      <c r="E84" s="106" t="s">
        <v>158</v>
      </c>
      <c r="F84" s="106">
        <v>60</v>
      </c>
      <c r="G84" s="106">
        <v>60</v>
      </c>
      <c r="H84" s="106"/>
      <c r="I84" s="83"/>
    </row>
    <row r="85" spans="1:9" s="101" customFormat="1" ht="15" customHeight="1">
      <c r="A85" s="99"/>
      <c r="B85" s="99" t="s">
        <v>602</v>
      </c>
      <c r="C85" s="99" t="s">
        <v>599</v>
      </c>
      <c r="D85" s="99" t="s">
        <v>640</v>
      </c>
      <c r="E85" s="99" t="s">
        <v>599</v>
      </c>
      <c r="F85" s="99">
        <v>75</v>
      </c>
      <c r="G85" s="99">
        <v>75</v>
      </c>
      <c r="H85" s="99"/>
      <c r="I85" s="100"/>
    </row>
    <row r="86" spans="1:9" s="84" customFormat="1" ht="15" customHeight="1">
      <c r="A86" s="82"/>
      <c r="B86" s="82" t="s">
        <v>602</v>
      </c>
      <c r="C86" s="82" t="s">
        <v>599</v>
      </c>
      <c r="D86" s="82" t="s">
        <v>641</v>
      </c>
      <c r="E86" s="82" t="s">
        <v>159</v>
      </c>
      <c r="F86" s="82">
        <v>90</v>
      </c>
      <c r="G86" s="82">
        <v>90</v>
      </c>
      <c r="H86" s="82"/>
      <c r="I86" s="83"/>
    </row>
    <row r="87" spans="1:9" s="84" customFormat="1" ht="15" customHeight="1">
      <c r="A87" s="82"/>
      <c r="B87" s="82" t="s">
        <v>602</v>
      </c>
      <c r="C87" s="82" t="s">
        <v>599</v>
      </c>
      <c r="D87" s="82" t="s">
        <v>642</v>
      </c>
      <c r="E87" s="82" t="s">
        <v>160</v>
      </c>
      <c r="F87" s="82">
        <v>47</v>
      </c>
      <c r="G87" s="82">
        <v>47</v>
      </c>
      <c r="H87" s="82"/>
      <c r="I87" s="83"/>
    </row>
    <row r="88" spans="1:9" s="101" customFormat="1" ht="15" customHeight="1">
      <c r="A88" s="82"/>
      <c r="B88" s="82" t="s">
        <v>602</v>
      </c>
      <c r="C88" s="82" t="s">
        <v>599</v>
      </c>
      <c r="D88" s="82" t="s">
        <v>643</v>
      </c>
      <c r="E88" s="82" t="s">
        <v>161</v>
      </c>
      <c r="F88" s="82">
        <v>116.5</v>
      </c>
      <c r="G88" s="82">
        <v>116.5</v>
      </c>
      <c r="H88" s="82"/>
      <c r="I88" s="100"/>
    </row>
    <row r="89" spans="1:9" s="84" customFormat="1" ht="15" customHeight="1">
      <c r="A89" s="82"/>
      <c r="B89" s="82" t="s">
        <v>602</v>
      </c>
      <c r="C89" s="82" t="s">
        <v>599</v>
      </c>
      <c r="D89" s="82"/>
      <c r="E89" s="82" t="s">
        <v>160</v>
      </c>
      <c r="F89" s="82">
        <v>12</v>
      </c>
      <c r="G89" s="82">
        <v>12</v>
      </c>
      <c r="H89" s="82"/>
      <c r="I89" s="83"/>
    </row>
    <row r="90" spans="1:9" s="84" customFormat="1" ht="15" customHeight="1">
      <c r="A90" s="82"/>
      <c r="B90" s="82" t="s">
        <v>602</v>
      </c>
      <c r="C90" s="82" t="s">
        <v>599</v>
      </c>
      <c r="D90" s="82" t="s">
        <v>644</v>
      </c>
      <c r="E90" s="82" t="s">
        <v>599</v>
      </c>
      <c r="F90" s="82">
        <v>4</v>
      </c>
      <c r="G90" s="82">
        <v>4</v>
      </c>
      <c r="H90" s="82"/>
      <c r="I90" s="83"/>
    </row>
    <row r="91" spans="1:9" s="84" customFormat="1" ht="18.75" customHeight="1">
      <c r="A91" s="82"/>
      <c r="B91" s="82" t="s">
        <v>602</v>
      </c>
      <c r="C91" s="85" t="s">
        <v>599</v>
      </c>
      <c r="D91" s="82" t="s">
        <v>645</v>
      </c>
      <c r="E91" s="82" t="s">
        <v>162</v>
      </c>
      <c r="F91" s="82">
        <v>30</v>
      </c>
      <c r="G91" s="82">
        <v>30</v>
      </c>
      <c r="H91" s="82"/>
      <c r="I91" s="83"/>
    </row>
    <row r="92" spans="1:9" s="84" customFormat="1">
      <c r="A92" s="82"/>
      <c r="B92" s="82" t="s">
        <v>602</v>
      </c>
      <c r="C92" s="85" t="s">
        <v>599</v>
      </c>
      <c r="D92" s="82" t="s">
        <v>646</v>
      </c>
      <c r="E92" s="85" t="s">
        <v>163</v>
      </c>
      <c r="F92" s="82">
        <v>3</v>
      </c>
      <c r="G92" s="82">
        <v>3</v>
      </c>
      <c r="H92" s="82"/>
      <c r="I92" s="83"/>
    </row>
    <row r="93" spans="1:9" s="84" customFormat="1">
      <c r="A93" s="82"/>
      <c r="B93" s="82"/>
      <c r="C93" s="82"/>
      <c r="D93" s="82"/>
      <c r="E93" s="85" t="s">
        <v>164</v>
      </c>
      <c r="F93" s="82">
        <v>11</v>
      </c>
      <c r="G93" s="82">
        <v>11</v>
      </c>
      <c r="H93" s="82"/>
      <c r="I93" s="83"/>
    </row>
    <row r="94" spans="1:9" s="84" customFormat="1" ht="46.8">
      <c r="A94" s="79">
        <v>3</v>
      </c>
      <c r="B94" s="79" t="s">
        <v>647</v>
      </c>
      <c r="C94" s="81" t="s">
        <v>694</v>
      </c>
      <c r="D94" s="82"/>
      <c r="E94" s="82"/>
      <c r="F94" s="82"/>
      <c r="G94" s="82"/>
      <c r="H94" s="82"/>
      <c r="I94" s="83"/>
    </row>
    <row r="95" spans="1:9" s="84" customFormat="1" ht="31.2">
      <c r="A95" s="82"/>
      <c r="B95" s="82" t="s">
        <v>177</v>
      </c>
      <c r="C95" s="85" t="s">
        <v>648</v>
      </c>
      <c r="D95" s="82" t="s">
        <v>165</v>
      </c>
      <c r="E95" s="82" t="s">
        <v>166</v>
      </c>
      <c r="F95" s="82">
        <v>93.95</v>
      </c>
      <c r="G95" s="82">
        <v>93.1</v>
      </c>
      <c r="H95" s="82">
        <v>0.85</v>
      </c>
      <c r="I95" s="83"/>
    </row>
    <row r="96" spans="1:9" s="84" customFormat="1" ht="15" customHeight="1">
      <c r="A96" s="82"/>
      <c r="B96" s="82" t="s">
        <v>649</v>
      </c>
      <c r="C96" s="82" t="s">
        <v>599</v>
      </c>
      <c r="D96" s="82" t="s">
        <v>663</v>
      </c>
      <c r="E96" s="82" t="s">
        <v>167</v>
      </c>
      <c r="F96" s="82">
        <v>154.41</v>
      </c>
      <c r="G96" s="82">
        <v>154</v>
      </c>
      <c r="H96" s="82">
        <v>0.41</v>
      </c>
      <c r="I96" s="83"/>
    </row>
    <row r="97" spans="1:9" s="84" customFormat="1" ht="15" customHeight="1">
      <c r="A97" s="82"/>
      <c r="B97" s="82" t="s">
        <v>651</v>
      </c>
      <c r="C97" s="82" t="s">
        <v>599</v>
      </c>
      <c r="D97" s="82" t="s">
        <v>664</v>
      </c>
      <c r="E97" s="82" t="s">
        <v>599</v>
      </c>
      <c r="F97" s="82">
        <v>65.819999999999993</v>
      </c>
      <c r="G97" s="82">
        <v>65.819999999999993</v>
      </c>
      <c r="H97" s="82"/>
      <c r="I97" s="83"/>
    </row>
    <row r="98" spans="1:9" s="84" customFormat="1" ht="15" customHeight="1">
      <c r="A98" s="82"/>
      <c r="B98" s="82" t="s">
        <v>687</v>
      </c>
      <c r="C98" s="82" t="s">
        <v>599</v>
      </c>
      <c r="D98" s="82" t="s">
        <v>1279</v>
      </c>
      <c r="E98" s="82" t="s">
        <v>168</v>
      </c>
      <c r="F98" s="82">
        <v>14</v>
      </c>
      <c r="G98" s="82">
        <v>14</v>
      </c>
      <c r="H98" s="82"/>
      <c r="I98" s="83"/>
    </row>
    <row r="99" spans="1:9" s="84" customFormat="1" ht="15" customHeight="1">
      <c r="A99" s="82"/>
      <c r="B99" s="82" t="s">
        <v>653</v>
      </c>
      <c r="C99" s="82" t="s">
        <v>599</v>
      </c>
      <c r="D99" s="82" t="s">
        <v>660</v>
      </c>
      <c r="E99" s="82" t="s">
        <v>599</v>
      </c>
      <c r="F99" s="82">
        <v>37</v>
      </c>
      <c r="G99" s="82">
        <v>36</v>
      </c>
      <c r="H99" s="108">
        <v>1</v>
      </c>
      <c r="I99" s="83"/>
    </row>
    <row r="100" spans="1:9" s="84" customFormat="1" ht="15" customHeight="1">
      <c r="A100" s="82"/>
      <c r="B100" s="82" t="s">
        <v>654</v>
      </c>
      <c r="C100" s="82" t="s">
        <v>599</v>
      </c>
      <c r="D100" s="82" t="s">
        <v>661</v>
      </c>
      <c r="E100" s="82" t="s">
        <v>599</v>
      </c>
      <c r="F100" s="82">
        <v>15.7</v>
      </c>
      <c r="G100" s="82">
        <v>15.7</v>
      </c>
      <c r="H100" s="82"/>
      <c r="I100" s="83"/>
    </row>
    <row r="101" spans="1:9" s="84" customFormat="1" ht="15" customHeight="1">
      <c r="A101" s="82"/>
      <c r="B101" s="82" t="s">
        <v>655</v>
      </c>
      <c r="C101" s="82" t="s">
        <v>599</v>
      </c>
      <c r="D101" s="82" t="s">
        <v>662</v>
      </c>
      <c r="E101" s="82" t="s">
        <v>599</v>
      </c>
      <c r="F101" s="82">
        <v>14</v>
      </c>
      <c r="G101" s="82">
        <v>14</v>
      </c>
      <c r="H101" s="82"/>
      <c r="I101" s="83"/>
    </row>
    <row r="102" spans="1:9" s="84" customFormat="1" ht="15" customHeight="1">
      <c r="A102" s="82"/>
      <c r="B102" s="82" t="s">
        <v>656</v>
      </c>
      <c r="C102" s="82" t="s">
        <v>599</v>
      </c>
      <c r="D102" s="82" t="s">
        <v>665</v>
      </c>
      <c r="E102" s="82" t="s">
        <v>169</v>
      </c>
      <c r="F102" s="82">
        <v>24.98</v>
      </c>
      <c r="G102" s="82"/>
      <c r="H102" s="82"/>
      <c r="I102" s="83"/>
    </row>
    <row r="103" spans="1:9" s="84" customFormat="1" ht="15" customHeight="1">
      <c r="A103" s="82"/>
      <c r="B103" s="82" t="s">
        <v>657</v>
      </c>
      <c r="C103" s="82" t="s">
        <v>599</v>
      </c>
      <c r="D103" s="82" t="s">
        <v>666</v>
      </c>
      <c r="E103" s="82" t="s">
        <v>170</v>
      </c>
      <c r="F103" s="82">
        <v>17</v>
      </c>
      <c r="G103" s="82">
        <v>16</v>
      </c>
      <c r="H103" s="108">
        <v>1</v>
      </c>
      <c r="I103" s="83"/>
    </row>
    <row r="104" spans="1:9" s="84" customFormat="1" ht="15" customHeight="1">
      <c r="A104" s="82"/>
      <c r="B104" s="82" t="s">
        <v>658</v>
      </c>
      <c r="C104" s="82" t="s">
        <v>599</v>
      </c>
      <c r="D104" s="82" t="s">
        <v>667</v>
      </c>
      <c r="E104" s="82" t="s">
        <v>599</v>
      </c>
      <c r="F104" s="82">
        <v>14</v>
      </c>
      <c r="G104" s="82">
        <v>14</v>
      </c>
      <c r="H104" s="82"/>
      <c r="I104" s="83"/>
    </row>
    <row r="105" spans="1:9" s="84" customFormat="1" ht="15" customHeight="1">
      <c r="A105" s="82"/>
      <c r="B105" s="82" t="s">
        <v>659</v>
      </c>
      <c r="C105" s="82" t="s">
        <v>599</v>
      </c>
      <c r="D105" s="82" t="s">
        <v>668</v>
      </c>
      <c r="E105" s="82" t="s">
        <v>172</v>
      </c>
      <c r="F105" s="82">
        <v>14.84</v>
      </c>
      <c r="G105" s="82">
        <v>14.84</v>
      </c>
      <c r="H105" s="82"/>
      <c r="I105" s="83"/>
    </row>
    <row r="106" spans="1:9" s="84" customFormat="1" ht="15" customHeight="1">
      <c r="A106" s="82"/>
      <c r="B106" s="82" t="s">
        <v>675</v>
      </c>
      <c r="C106" s="82"/>
      <c r="D106" s="82" t="s">
        <v>669</v>
      </c>
      <c r="E106" s="82" t="s">
        <v>171</v>
      </c>
      <c r="F106" s="82">
        <v>44.84</v>
      </c>
      <c r="G106" s="82">
        <v>44.84</v>
      </c>
      <c r="H106" s="82"/>
      <c r="I106" s="83"/>
    </row>
    <row r="107" spans="1:9" s="84" customFormat="1" ht="15" customHeight="1">
      <c r="A107" s="82"/>
      <c r="B107" s="82" t="s">
        <v>676</v>
      </c>
      <c r="C107" s="82"/>
      <c r="D107" s="82" t="s">
        <v>670</v>
      </c>
      <c r="E107" s="82" t="s">
        <v>172</v>
      </c>
      <c r="F107" s="82">
        <v>27.16</v>
      </c>
      <c r="G107" s="82">
        <v>27.16</v>
      </c>
      <c r="H107" s="82"/>
      <c r="I107" s="83"/>
    </row>
    <row r="108" spans="1:9" s="84" customFormat="1" ht="15" customHeight="1">
      <c r="A108" s="82"/>
      <c r="B108" s="82" t="s">
        <v>678</v>
      </c>
      <c r="C108" s="82"/>
      <c r="D108" s="82" t="s">
        <v>671</v>
      </c>
      <c r="E108" s="82" t="s">
        <v>173</v>
      </c>
      <c r="F108" s="82">
        <v>21.4</v>
      </c>
      <c r="G108" s="82">
        <v>21.4</v>
      </c>
      <c r="H108" s="82"/>
      <c r="I108" s="83"/>
    </row>
    <row r="109" spans="1:9" s="84" customFormat="1" ht="15" customHeight="1">
      <c r="A109" s="82"/>
      <c r="B109" s="82" t="s">
        <v>680</v>
      </c>
      <c r="C109" s="82"/>
      <c r="D109" s="82" t="s">
        <v>672</v>
      </c>
      <c r="E109" s="82" t="s">
        <v>174</v>
      </c>
      <c r="F109" s="82">
        <v>14.2</v>
      </c>
      <c r="G109" s="82">
        <v>14.2</v>
      </c>
      <c r="H109" s="82"/>
      <c r="I109" s="83"/>
    </row>
    <row r="110" spans="1:9" s="84" customFormat="1" ht="15" customHeight="1">
      <c r="A110" s="82"/>
      <c r="B110" s="82" t="s">
        <v>681</v>
      </c>
      <c r="C110" s="82"/>
      <c r="D110" s="82" t="s">
        <v>673</v>
      </c>
      <c r="E110" s="82" t="s">
        <v>175</v>
      </c>
      <c r="F110" s="82">
        <v>7</v>
      </c>
      <c r="G110" s="82">
        <v>7</v>
      </c>
      <c r="H110" s="82"/>
      <c r="I110" s="83"/>
    </row>
    <row r="111" spans="1:9" s="84" customFormat="1" ht="15" customHeight="1">
      <c r="A111" s="106"/>
      <c r="B111" s="106" t="s">
        <v>682</v>
      </c>
      <c r="C111" s="106"/>
      <c r="D111" s="106" t="s">
        <v>674</v>
      </c>
      <c r="E111" s="106" t="s">
        <v>176</v>
      </c>
      <c r="F111" s="106">
        <v>10</v>
      </c>
      <c r="G111" s="106">
        <v>10</v>
      </c>
      <c r="H111" s="106"/>
      <c r="I111" s="83"/>
    </row>
    <row r="112" spans="1:9" s="101" customFormat="1" ht="46.8">
      <c r="A112" s="96">
        <v>4</v>
      </c>
      <c r="B112" s="96" t="s">
        <v>683</v>
      </c>
      <c r="C112" s="98" t="s">
        <v>694</v>
      </c>
      <c r="D112" s="99"/>
      <c r="E112" s="99"/>
      <c r="F112" s="99"/>
      <c r="G112" s="99"/>
      <c r="H112" s="99"/>
      <c r="I112" s="100"/>
    </row>
    <row r="113" spans="1:9" s="84" customFormat="1" ht="31.2">
      <c r="A113" s="82"/>
      <c r="B113" s="82" t="s">
        <v>177</v>
      </c>
      <c r="C113" s="85" t="s">
        <v>684</v>
      </c>
      <c r="D113" s="82" t="s">
        <v>688</v>
      </c>
      <c r="E113" s="82" t="s">
        <v>500</v>
      </c>
      <c r="F113" s="82">
        <v>36</v>
      </c>
      <c r="G113" s="82">
        <v>36</v>
      </c>
      <c r="H113" s="82"/>
      <c r="I113" s="83"/>
    </row>
    <row r="114" spans="1:9" s="101" customFormat="1" ht="15" customHeight="1">
      <c r="A114" s="82"/>
      <c r="B114" s="82" t="s">
        <v>649</v>
      </c>
      <c r="C114" s="82" t="s">
        <v>599</v>
      </c>
      <c r="D114" s="82" t="s">
        <v>690</v>
      </c>
      <c r="E114" s="82" t="s">
        <v>500</v>
      </c>
      <c r="F114" s="82">
        <v>27</v>
      </c>
      <c r="G114" s="82">
        <v>27</v>
      </c>
      <c r="H114" s="82"/>
      <c r="I114" s="100"/>
    </row>
    <row r="115" spans="1:9" s="84" customFormat="1" ht="15" customHeight="1">
      <c r="A115" s="82"/>
      <c r="B115" s="82" t="s">
        <v>686</v>
      </c>
      <c r="C115" s="82" t="s">
        <v>599</v>
      </c>
      <c r="D115" s="82" t="s">
        <v>691</v>
      </c>
      <c r="E115" s="82" t="s">
        <v>500</v>
      </c>
      <c r="F115" s="82">
        <v>29</v>
      </c>
      <c r="G115" s="82">
        <v>29</v>
      </c>
      <c r="H115" s="82"/>
      <c r="I115" s="83"/>
    </row>
    <row r="116" spans="1:9" s="84" customFormat="1" ht="15" customHeight="1">
      <c r="A116" s="82"/>
      <c r="B116" s="82" t="s">
        <v>685</v>
      </c>
      <c r="C116" s="82" t="s">
        <v>599</v>
      </c>
      <c r="D116" s="82" t="s">
        <v>692</v>
      </c>
      <c r="E116" s="82" t="s">
        <v>500</v>
      </c>
      <c r="F116" s="82">
        <v>145</v>
      </c>
      <c r="G116" s="82">
        <v>145</v>
      </c>
      <c r="H116" s="82"/>
      <c r="I116" s="83"/>
    </row>
    <row r="117" spans="1:9" s="84" customFormat="1" ht="15" customHeight="1">
      <c r="A117" s="82"/>
      <c r="B117" s="82" t="s">
        <v>651</v>
      </c>
      <c r="C117" s="82" t="s">
        <v>599</v>
      </c>
      <c r="D117" s="82" t="s">
        <v>692</v>
      </c>
      <c r="E117" s="82" t="s">
        <v>500</v>
      </c>
      <c r="F117" s="82">
        <v>115</v>
      </c>
      <c r="G117" s="82">
        <v>115</v>
      </c>
      <c r="H117" s="82"/>
      <c r="I117" s="83"/>
    </row>
    <row r="118" spans="1:9" s="84" customFormat="1" ht="15" customHeight="1">
      <c r="A118" s="82"/>
      <c r="B118" s="82" t="s">
        <v>650</v>
      </c>
      <c r="C118" s="82" t="s">
        <v>599</v>
      </c>
      <c r="D118" s="82" t="s">
        <v>693</v>
      </c>
      <c r="E118" s="82" t="s">
        <v>500</v>
      </c>
      <c r="F118" s="82">
        <v>38</v>
      </c>
      <c r="G118" s="82">
        <v>38</v>
      </c>
      <c r="H118" s="82"/>
      <c r="I118" s="83"/>
    </row>
    <row r="119" spans="1:9" s="84" customFormat="1" ht="15" customHeight="1">
      <c r="A119" s="82"/>
      <c r="B119" s="82" t="s">
        <v>687</v>
      </c>
      <c r="C119" s="82" t="s">
        <v>599</v>
      </c>
      <c r="D119" s="82" t="s">
        <v>693</v>
      </c>
      <c r="E119" s="82" t="s">
        <v>500</v>
      </c>
      <c r="F119" s="82">
        <v>100</v>
      </c>
      <c r="G119" s="82">
        <v>100</v>
      </c>
      <c r="H119" s="82"/>
      <c r="I119" s="83"/>
    </row>
    <row r="120" spans="1:9" s="84" customFormat="1" ht="45" customHeight="1">
      <c r="A120" s="79">
        <v>5</v>
      </c>
      <c r="B120" s="79" t="s">
        <v>695</v>
      </c>
      <c r="C120" s="85" t="s">
        <v>694</v>
      </c>
      <c r="D120" s="82"/>
      <c r="E120" s="82"/>
      <c r="F120" s="82"/>
      <c r="G120" s="82"/>
      <c r="H120" s="82"/>
      <c r="I120" s="83"/>
    </row>
    <row r="121" spans="1:9" s="84" customFormat="1" ht="32.25" customHeight="1">
      <c r="A121" s="82"/>
      <c r="B121" s="82" t="s">
        <v>177</v>
      </c>
      <c r="C121" s="85" t="s">
        <v>684</v>
      </c>
      <c r="D121" s="82" t="s">
        <v>696</v>
      </c>
      <c r="E121" s="82" t="s">
        <v>497</v>
      </c>
      <c r="F121" s="82">
        <v>78.2</v>
      </c>
      <c r="G121" s="82">
        <v>78.2</v>
      </c>
      <c r="H121" s="82"/>
      <c r="I121" s="83"/>
    </row>
    <row r="122" spans="1:9" s="84" customFormat="1" ht="15" customHeight="1">
      <c r="A122" s="82"/>
      <c r="B122" s="82" t="s">
        <v>649</v>
      </c>
      <c r="C122" s="82" t="s">
        <v>599</v>
      </c>
      <c r="D122" s="82" t="s">
        <v>697</v>
      </c>
      <c r="E122" s="82" t="s">
        <v>497</v>
      </c>
      <c r="F122" s="82">
        <v>50</v>
      </c>
      <c r="G122" s="82">
        <v>50</v>
      </c>
      <c r="H122" s="82"/>
      <c r="I122" s="83"/>
    </row>
    <row r="123" spans="1:9" s="84" customFormat="1" ht="15" customHeight="1">
      <c r="A123" s="82"/>
      <c r="B123" s="82" t="s">
        <v>651</v>
      </c>
      <c r="C123" s="82" t="s">
        <v>599</v>
      </c>
      <c r="D123" s="82" t="s">
        <v>698</v>
      </c>
      <c r="E123" s="82" t="s">
        <v>497</v>
      </c>
      <c r="F123" s="82">
        <v>123.8</v>
      </c>
      <c r="G123" s="82">
        <v>123.8</v>
      </c>
      <c r="H123" s="82"/>
      <c r="I123" s="83"/>
    </row>
    <row r="124" spans="1:9" s="84" customFormat="1">
      <c r="A124" s="82"/>
      <c r="B124" s="82" t="s">
        <v>652</v>
      </c>
      <c r="C124" s="82" t="s">
        <v>599</v>
      </c>
      <c r="D124" s="82" t="s">
        <v>699</v>
      </c>
      <c r="E124" s="82" t="s">
        <v>497</v>
      </c>
      <c r="F124" s="82">
        <v>88</v>
      </c>
      <c r="G124" s="82">
        <v>88</v>
      </c>
      <c r="H124" s="82"/>
      <c r="I124" s="83"/>
    </row>
    <row r="125" spans="1:9" s="84" customFormat="1" ht="15" customHeight="1">
      <c r="A125" s="82"/>
      <c r="B125" s="82" t="s">
        <v>705</v>
      </c>
      <c r="C125" s="82" t="s">
        <v>599</v>
      </c>
      <c r="D125" s="82" t="s">
        <v>700</v>
      </c>
      <c r="E125" s="82" t="s">
        <v>498</v>
      </c>
      <c r="F125" s="82">
        <v>29</v>
      </c>
      <c r="G125" s="82">
        <v>29</v>
      </c>
      <c r="H125" s="82"/>
      <c r="I125" s="83"/>
    </row>
    <row r="126" spans="1:9" s="84" customFormat="1" ht="15" customHeight="1">
      <c r="A126" s="82"/>
      <c r="B126" s="82" t="s">
        <v>707</v>
      </c>
      <c r="C126" s="82" t="s">
        <v>599</v>
      </c>
      <c r="D126" s="82" t="s">
        <v>701</v>
      </c>
      <c r="E126" s="82" t="s">
        <v>498</v>
      </c>
      <c r="F126" s="82">
        <v>38.6</v>
      </c>
      <c r="G126" s="82">
        <v>38.6</v>
      </c>
      <c r="H126" s="82"/>
      <c r="I126" s="83"/>
    </row>
    <row r="127" spans="1:9" s="84" customFormat="1" ht="15" customHeight="1">
      <c r="A127" s="82"/>
      <c r="B127" s="82" t="s">
        <v>655</v>
      </c>
      <c r="C127" s="82" t="s">
        <v>599</v>
      </c>
      <c r="D127" s="82" t="s">
        <v>702</v>
      </c>
      <c r="E127" s="82" t="s">
        <v>498</v>
      </c>
      <c r="F127" s="82">
        <v>24.2</v>
      </c>
      <c r="G127" s="82">
        <v>24.2</v>
      </c>
      <c r="H127" s="82"/>
      <c r="I127" s="83"/>
    </row>
    <row r="128" spans="1:9" s="84" customFormat="1" ht="15" customHeight="1">
      <c r="A128" s="82"/>
      <c r="B128" s="82" t="s">
        <v>686</v>
      </c>
      <c r="C128" s="82" t="s">
        <v>599</v>
      </c>
      <c r="D128" s="82" t="s">
        <v>703</v>
      </c>
      <c r="E128" s="82" t="s">
        <v>498</v>
      </c>
      <c r="F128" s="82">
        <v>55.5</v>
      </c>
      <c r="G128" s="82">
        <v>55.5</v>
      </c>
      <c r="H128" s="82"/>
      <c r="I128" s="83"/>
    </row>
    <row r="129" spans="1:9" s="84" customFormat="1" ht="46.8">
      <c r="A129" s="79">
        <v>6</v>
      </c>
      <c r="B129" s="79" t="s">
        <v>708</v>
      </c>
      <c r="C129" s="85" t="s">
        <v>694</v>
      </c>
      <c r="D129" s="82"/>
      <c r="E129" s="82"/>
      <c r="F129" s="82"/>
      <c r="G129" s="82"/>
      <c r="H129" s="82"/>
      <c r="I129" s="83"/>
    </row>
    <row r="130" spans="1:9" s="84" customFormat="1" ht="31.2">
      <c r="A130" s="82"/>
      <c r="B130" s="80" t="s">
        <v>180</v>
      </c>
      <c r="C130" s="85" t="s">
        <v>684</v>
      </c>
      <c r="D130" s="82"/>
      <c r="E130" s="82"/>
      <c r="F130" s="82"/>
      <c r="G130" s="82"/>
      <c r="H130" s="82"/>
      <c r="I130" s="83"/>
    </row>
    <row r="131" spans="1:9" s="84" customFormat="1" ht="15" customHeight="1">
      <c r="A131" s="82"/>
      <c r="B131" s="82" t="s">
        <v>709</v>
      </c>
      <c r="C131" s="82" t="s">
        <v>599</v>
      </c>
      <c r="D131" s="82" t="s">
        <v>716</v>
      </c>
      <c r="E131" s="82" t="s">
        <v>178</v>
      </c>
      <c r="F131" s="82">
        <v>9.4</v>
      </c>
      <c r="G131" s="82">
        <v>9.4</v>
      </c>
      <c r="H131" s="82"/>
      <c r="I131" s="83"/>
    </row>
    <row r="132" spans="1:9" s="84" customFormat="1" ht="15" customHeight="1">
      <c r="A132" s="82"/>
      <c r="B132" s="82" t="s">
        <v>711</v>
      </c>
      <c r="C132" s="82" t="s">
        <v>599</v>
      </c>
      <c r="D132" s="82" t="s">
        <v>717</v>
      </c>
      <c r="E132" s="82" t="s">
        <v>599</v>
      </c>
      <c r="F132" s="82">
        <v>10</v>
      </c>
      <c r="G132" s="82">
        <v>10</v>
      </c>
      <c r="H132" s="82"/>
      <c r="I132" s="83"/>
    </row>
    <row r="133" spans="1:9" s="84" customFormat="1" ht="15" customHeight="1">
      <c r="A133" s="106"/>
      <c r="B133" s="106" t="s">
        <v>713</v>
      </c>
      <c r="C133" s="106" t="s">
        <v>599</v>
      </c>
      <c r="D133" s="106" t="s">
        <v>718</v>
      </c>
      <c r="E133" s="106" t="s">
        <v>599</v>
      </c>
      <c r="F133" s="106">
        <v>14.8</v>
      </c>
      <c r="G133" s="106">
        <v>14.8</v>
      </c>
      <c r="H133" s="106"/>
      <c r="I133" s="83"/>
    </row>
    <row r="134" spans="1:9" s="101" customFormat="1" ht="15" customHeight="1">
      <c r="A134" s="99"/>
      <c r="B134" s="99" t="s">
        <v>714</v>
      </c>
      <c r="C134" s="99" t="s">
        <v>599</v>
      </c>
      <c r="D134" s="99" t="s">
        <v>700</v>
      </c>
      <c r="E134" s="99" t="s">
        <v>599</v>
      </c>
      <c r="F134" s="99">
        <v>25.8</v>
      </c>
      <c r="G134" s="99">
        <v>25.8</v>
      </c>
      <c r="H134" s="99"/>
      <c r="I134" s="100"/>
    </row>
    <row r="135" spans="1:9" s="84" customFormat="1" ht="15" customHeight="1">
      <c r="A135" s="82"/>
      <c r="B135" s="82" t="s">
        <v>710</v>
      </c>
      <c r="C135" s="82" t="s">
        <v>599</v>
      </c>
      <c r="D135" s="82" t="s">
        <v>719</v>
      </c>
      <c r="E135" s="82" t="s">
        <v>179</v>
      </c>
      <c r="F135" s="82">
        <v>3.6</v>
      </c>
      <c r="G135" s="82">
        <v>3.6</v>
      </c>
      <c r="H135" s="82"/>
      <c r="I135" s="83"/>
    </row>
    <row r="136" spans="1:9" s="84" customFormat="1" ht="15" customHeight="1">
      <c r="A136" s="82"/>
      <c r="B136" s="82" t="s">
        <v>715</v>
      </c>
      <c r="C136" s="82" t="s">
        <v>599</v>
      </c>
      <c r="D136" s="82" t="s">
        <v>720</v>
      </c>
      <c r="E136" s="82" t="s">
        <v>599</v>
      </c>
      <c r="F136" s="82">
        <v>36.4</v>
      </c>
      <c r="G136" s="82">
        <v>36.4</v>
      </c>
      <c r="H136" s="82"/>
      <c r="I136" s="83"/>
    </row>
    <row r="137" spans="1:9" s="84" customFormat="1" ht="15" customHeight="1">
      <c r="A137" s="82"/>
      <c r="B137" s="82" t="s">
        <v>712</v>
      </c>
      <c r="C137" s="82" t="s">
        <v>599</v>
      </c>
      <c r="D137" s="82" t="s">
        <v>772</v>
      </c>
      <c r="E137" s="82" t="s">
        <v>187</v>
      </c>
      <c r="F137" s="82">
        <v>27.4</v>
      </c>
      <c r="G137" s="82">
        <v>27.4</v>
      </c>
      <c r="H137" s="82"/>
      <c r="I137" s="83"/>
    </row>
    <row r="138" spans="1:9" s="84" customFormat="1" ht="15" customHeight="1">
      <c r="A138" s="82"/>
      <c r="B138" s="82" t="s">
        <v>769</v>
      </c>
      <c r="C138" s="82" t="s">
        <v>599</v>
      </c>
      <c r="D138" s="82" t="s">
        <v>773</v>
      </c>
      <c r="E138" s="82" t="s">
        <v>599</v>
      </c>
      <c r="F138" s="82">
        <v>28.6</v>
      </c>
      <c r="G138" s="82">
        <v>28.6</v>
      </c>
      <c r="H138" s="82"/>
      <c r="I138" s="83"/>
    </row>
    <row r="139" spans="1:9" s="84" customFormat="1" ht="15" customHeight="1">
      <c r="A139" s="82"/>
      <c r="B139" s="82" t="s">
        <v>770</v>
      </c>
      <c r="C139" s="82" t="s">
        <v>599</v>
      </c>
      <c r="D139" s="82" t="s">
        <v>774</v>
      </c>
      <c r="E139" s="82" t="s">
        <v>599</v>
      </c>
      <c r="F139" s="82">
        <v>22</v>
      </c>
      <c r="G139" s="82">
        <v>22</v>
      </c>
      <c r="H139" s="82"/>
      <c r="I139" s="83"/>
    </row>
    <row r="140" spans="1:9" s="101" customFormat="1" ht="15" customHeight="1">
      <c r="A140" s="82"/>
      <c r="B140" s="82" t="s">
        <v>771</v>
      </c>
      <c r="C140" s="82" t="s">
        <v>599</v>
      </c>
      <c r="D140" s="82" t="s">
        <v>692</v>
      </c>
      <c r="E140" s="82" t="s">
        <v>599</v>
      </c>
      <c r="F140" s="82">
        <v>42</v>
      </c>
      <c r="G140" s="82">
        <v>42</v>
      </c>
      <c r="H140" s="82"/>
      <c r="I140" s="100"/>
    </row>
    <row r="141" spans="1:9" s="84" customFormat="1" ht="15" customHeight="1">
      <c r="A141" s="82"/>
      <c r="B141" s="82" t="s">
        <v>771</v>
      </c>
      <c r="C141" s="82" t="s">
        <v>599</v>
      </c>
      <c r="D141" s="82" t="s">
        <v>692</v>
      </c>
      <c r="E141" s="82" t="s">
        <v>188</v>
      </c>
      <c r="F141" s="82">
        <v>20</v>
      </c>
      <c r="G141" s="82">
        <v>20</v>
      </c>
      <c r="H141" s="82"/>
      <c r="I141" s="83"/>
    </row>
    <row r="142" spans="1:9" s="84" customFormat="1" ht="15" customHeight="1">
      <c r="A142" s="82"/>
      <c r="B142" s="80" t="s">
        <v>721</v>
      </c>
      <c r="C142" s="82"/>
      <c r="D142" s="82"/>
      <c r="E142" s="82"/>
      <c r="F142" s="82"/>
      <c r="G142" s="82"/>
      <c r="H142" s="82"/>
      <c r="I142" s="83"/>
    </row>
    <row r="143" spans="1:9" s="84" customFormat="1" ht="15" customHeight="1">
      <c r="A143" s="82"/>
      <c r="B143" s="82" t="s">
        <v>722</v>
      </c>
      <c r="C143" s="82" t="s">
        <v>599</v>
      </c>
      <c r="D143" s="82" t="s">
        <v>688</v>
      </c>
      <c r="E143" s="82" t="s">
        <v>181</v>
      </c>
      <c r="F143" s="82">
        <v>50.8</v>
      </c>
      <c r="G143" s="82">
        <v>50.8</v>
      </c>
      <c r="H143" s="82"/>
      <c r="I143" s="83"/>
    </row>
    <row r="144" spans="1:9" s="84" customFormat="1" ht="15" customHeight="1">
      <c r="A144" s="82"/>
      <c r="B144" s="82" t="s">
        <v>723</v>
      </c>
      <c r="C144" s="82" t="s">
        <v>599</v>
      </c>
      <c r="D144" s="82" t="s">
        <v>731</v>
      </c>
      <c r="E144" s="82" t="s">
        <v>599</v>
      </c>
      <c r="F144" s="82">
        <v>2</v>
      </c>
      <c r="G144" s="82">
        <v>2</v>
      </c>
      <c r="H144" s="82"/>
      <c r="I144" s="83"/>
    </row>
    <row r="145" spans="1:9" s="84" customFormat="1" ht="15" customHeight="1">
      <c r="A145" s="82"/>
      <c r="B145" s="82" t="s">
        <v>724</v>
      </c>
      <c r="C145" s="82" t="s">
        <v>599</v>
      </c>
      <c r="D145" s="82" t="s">
        <v>732</v>
      </c>
      <c r="E145" s="82" t="s">
        <v>599</v>
      </c>
      <c r="F145" s="82">
        <v>7.2</v>
      </c>
      <c r="G145" s="82">
        <v>7.2</v>
      </c>
      <c r="H145" s="82"/>
      <c r="I145" s="83"/>
    </row>
    <row r="146" spans="1:9" s="84" customFormat="1">
      <c r="A146" s="82"/>
      <c r="B146" s="82" t="s">
        <v>725</v>
      </c>
      <c r="C146" s="82" t="s">
        <v>599</v>
      </c>
      <c r="D146" s="82" t="s">
        <v>733</v>
      </c>
      <c r="E146" s="85" t="s">
        <v>182</v>
      </c>
      <c r="F146" s="82">
        <v>18.2</v>
      </c>
      <c r="G146" s="82">
        <v>18.2</v>
      </c>
      <c r="H146" s="82"/>
      <c r="I146" s="83"/>
    </row>
    <row r="147" spans="1:9" s="84" customFormat="1" ht="15" customHeight="1">
      <c r="A147" s="82"/>
      <c r="B147" s="82" t="s">
        <v>726</v>
      </c>
      <c r="C147" s="82" t="s">
        <v>599</v>
      </c>
      <c r="D147" s="82" t="s">
        <v>690</v>
      </c>
      <c r="E147" s="82" t="s">
        <v>599</v>
      </c>
      <c r="F147" s="82">
        <v>21.2</v>
      </c>
      <c r="G147" s="82">
        <v>21.2</v>
      </c>
      <c r="H147" s="82"/>
      <c r="I147" s="83"/>
    </row>
    <row r="148" spans="1:9" s="84" customFormat="1" ht="15" customHeight="1">
      <c r="A148" s="82"/>
      <c r="B148" s="82" t="s">
        <v>727</v>
      </c>
      <c r="C148" s="82" t="s">
        <v>599</v>
      </c>
      <c r="D148" s="82" t="s">
        <v>734</v>
      </c>
      <c r="E148" s="82" t="s">
        <v>599</v>
      </c>
      <c r="F148" s="82">
        <v>13</v>
      </c>
      <c r="G148" s="82">
        <v>13</v>
      </c>
      <c r="H148" s="82"/>
      <c r="I148" s="83"/>
    </row>
    <row r="149" spans="1:9" s="84" customFormat="1" ht="15" customHeight="1">
      <c r="A149" s="82"/>
      <c r="B149" s="82" t="s">
        <v>728</v>
      </c>
      <c r="C149" s="82" t="s">
        <v>599</v>
      </c>
      <c r="D149" s="82" t="s">
        <v>735</v>
      </c>
      <c r="E149" s="82" t="s">
        <v>599</v>
      </c>
      <c r="F149" s="82">
        <v>20</v>
      </c>
      <c r="G149" s="82">
        <v>20</v>
      </c>
      <c r="H149" s="82"/>
      <c r="I149" s="83"/>
    </row>
    <row r="150" spans="1:9" s="84" customFormat="1" ht="15" customHeight="1">
      <c r="A150" s="82"/>
      <c r="B150" s="82" t="s">
        <v>729</v>
      </c>
      <c r="C150" s="82" t="s">
        <v>599</v>
      </c>
      <c r="D150" s="82" t="s">
        <v>736</v>
      </c>
      <c r="E150" s="82" t="s">
        <v>183</v>
      </c>
      <c r="F150" s="82">
        <v>13</v>
      </c>
      <c r="G150" s="82">
        <v>13</v>
      </c>
      <c r="H150" s="82"/>
      <c r="I150" s="83"/>
    </row>
    <row r="151" spans="1:9" s="84" customFormat="1" ht="15" customHeight="1">
      <c r="A151" s="82"/>
      <c r="B151" s="82" t="s">
        <v>730</v>
      </c>
      <c r="C151" s="82" t="s">
        <v>599</v>
      </c>
      <c r="D151" s="82" t="s">
        <v>737</v>
      </c>
      <c r="E151" s="82" t="s">
        <v>184</v>
      </c>
      <c r="F151" s="82">
        <v>11</v>
      </c>
      <c r="G151" s="82">
        <v>11</v>
      </c>
      <c r="H151" s="82"/>
      <c r="I151" s="83"/>
    </row>
    <row r="152" spans="1:9" s="84" customFormat="1" ht="15" customHeight="1">
      <c r="A152" s="82"/>
      <c r="B152" s="82" t="s">
        <v>730</v>
      </c>
      <c r="C152" s="82" t="s">
        <v>599</v>
      </c>
      <c r="D152" s="82" t="s">
        <v>737</v>
      </c>
      <c r="E152" s="82" t="s">
        <v>185</v>
      </c>
      <c r="F152" s="82">
        <v>12</v>
      </c>
      <c r="G152" s="82">
        <v>12</v>
      </c>
      <c r="H152" s="82"/>
      <c r="I152" s="83"/>
    </row>
    <row r="153" spans="1:9" s="84" customFormat="1" ht="15" customHeight="1">
      <c r="A153" s="82"/>
      <c r="B153" s="80" t="s">
        <v>1235</v>
      </c>
      <c r="C153" s="82"/>
      <c r="D153" s="82"/>
      <c r="E153" s="82"/>
      <c r="F153" s="82"/>
      <c r="G153" s="82"/>
      <c r="H153" s="82"/>
      <c r="I153" s="83"/>
    </row>
    <row r="154" spans="1:9" s="84" customFormat="1">
      <c r="A154" s="82"/>
      <c r="B154" s="82" t="s">
        <v>738</v>
      </c>
      <c r="C154" s="82" t="s">
        <v>599</v>
      </c>
      <c r="D154" s="82" t="s">
        <v>732</v>
      </c>
      <c r="E154" s="85" t="s">
        <v>182</v>
      </c>
      <c r="F154" s="82">
        <v>41.8</v>
      </c>
      <c r="G154" s="82">
        <v>41.8</v>
      </c>
      <c r="H154" s="82"/>
      <c r="I154" s="83"/>
    </row>
    <row r="155" spans="1:9" s="84" customFormat="1" ht="15" customHeight="1">
      <c r="A155" s="82"/>
      <c r="B155" s="82" t="s">
        <v>739</v>
      </c>
      <c r="C155" s="82" t="s">
        <v>599</v>
      </c>
      <c r="D155" s="82" t="s">
        <v>742</v>
      </c>
      <c r="E155" s="82" t="s">
        <v>183</v>
      </c>
      <c r="F155" s="82">
        <v>26</v>
      </c>
      <c r="G155" s="82">
        <v>26</v>
      </c>
      <c r="H155" s="82"/>
      <c r="I155" s="83"/>
    </row>
    <row r="156" spans="1:9" s="84" customFormat="1" ht="15" customHeight="1">
      <c r="A156" s="82"/>
      <c r="B156" s="82" t="s">
        <v>740</v>
      </c>
      <c r="C156" s="82" t="s">
        <v>599</v>
      </c>
      <c r="D156" s="82" t="s">
        <v>743</v>
      </c>
      <c r="E156" s="82" t="s">
        <v>184</v>
      </c>
      <c r="F156" s="82">
        <v>32</v>
      </c>
      <c r="G156" s="82">
        <v>32</v>
      </c>
      <c r="H156" s="82"/>
      <c r="I156" s="83"/>
    </row>
    <row r="157" spans="1:9" s="84" customFormat="1" ht="15" customHeight="1">
      <c r="A157" s="82"/>
      <c r="B157" s="82" t="s">
        <v>741</v>
      </c>
      <c r="C157" s="82" t="s">
        <v>599</v>
      </c>
      <c r="D157" s="82" t="s">
        <v>744</v>
      </c>
      <c r="E157" s="82" t="s">
        <v>185</v>
      </c>
      <c r="F157" s="82">
        <v>20</v>
      </c>
      <c r="G157" s="82">
        <v>20</v>
      </c>
      <c r="H157" s="82"/>
      <c r="I157" s="83"/>
    </row>
    <row r="158" spans="1:9" s="84" customFormat="1" ht="15" customHeight="1">
      <c r="A158" s="82"/>
      <c r="B158" s="80" t="s">
        <v>777</v>
      </c>
      <c r="C158" s="82"/>
      <c r="D158" s="82"/>
      <c r="E158" s="82"/>
      <c r="F158" s="82"/>
      <c r="G158" s="82"/>
      <c r="H158" s="82"/>
      <c r="I158" s="83"/>
    </row>
    <row r="159" spans="1:9" s="84" customFormat="1">
      <c r="A159" s="82"/>
      <c r="B159" s="82" t="s">
        <v>745</v>
      </c>
      <c r="C159" s="82" t="s">
        <v>599</v>
      </c>
      <c r="D159" s="82" t="s">
        <v>750</v>
      </c>
      <c r="E159" s="85" t="s">
        <v>182</v>
      </c>
      <c r="F159" s="82">
        <v>32.799999999999997</v>
      </c>
      <c r="G159" s="82">
        <v>32.799999999999997</v>
      </c>
      <c r="H159" s="82"/>
      <c r="I159" s="83"/>
    </row>
    <row r="160" spans="1:9" s="84" customFormat="1" ht="15" customHeight="1">
      <c r="A160" s="82"/>
      <c r="B160" s="82" t="s">
        <v>747</v>
      </c>
      <c r="C160" s="82" t="s">
        <v>599</v>
      </c>
      <c r="D160" s="82" t="s">
        <v>751</v>
      </c>
      <c r="E160" s="82" t="s">
        <v>183</v>
      </c>
      <c r="F160" s="82">
        <v>21</v>
      </c>
      <c r="G160" s="82">
        <v>21</v>
      </c>
      <c r="H160" s="82"/>
      <c r="I160" s="83"/>
    </row>
    <row r="161" spans="1:9" s="84" customFormat="1" ht="15" customHeight="1">
      <c r="A161" s="82"/>
      <c r="B161" s="82" t="s">
        <v>746</v>
      </c>
      <c r="C161" s="82" t="s">
        <v>599</v>
      </c>
      <c r="D161" s="82" t="s">
        <v>742</v>
      </c>
      <c r="E161" s="82" t="s">
        <v>184</v>
      </c>
      <c r="F161" s="82">
        <v>33</v>
      </c>
      <c r="G161" s="82">
        <v>33</v>
      </c>
      <c r="H161" s="82"/>
      <c r="I161" s="83"/>
    </row>
    <row r="162" spans="1:9" s="84" customFormat="1" ht="15" customHeight="1">
      <c r="A162" s="82"/>
      <c r="B162" s="82" t="s">
        <v>749</v>
      </c>
      <c r="C162" s="82" t="s">
        <v>599</v>
      </c>
      <c r="D162" s="82" t="s">
        <v>752</v>
      </c>
      <c r="E162" s="82" t="s">
        <v>185</v>
      </c>
      <c r="F162" s="82">
        <v>18</v>
      </c>
      <c r="G162" s="82">
        <v>18</v>
      </c>
      <c r="H162" s="82"/>
      <c r="I162" s="83"/>
    </row>
    <row r="163" spans="1:9" s="84" customFormat="1" ht="15" customHeight="1">
      <c r="A163" s="106"/>
      <c r="B163" s="106" t="s">
        <v>748</v>
      </c>
      <c r="C163" s="106"/>
      <c r="D163" s="106" t="s">
        <v>767</v>
      </c>
      <c r="E163" s="106" t="s">
        <v>509</v>
      </c>
      <c r="F163" s="106">
        <v>6</v>
      </c>
      <c r="G163" s="106">
        <v>6</v>
      </c>
      <c r="H163" s="106"/>
      <c r="I163" s="83"/>
    </row>
    <row r="164" spans="1:9" s="101" customFormat="1" ht="27.75" customHeight="1">
      <c r="A164" s="99" t="s">
        <v>768</v>
      </c>
      <c r="B164" s="97" t="s">
        <v>186</v>
      </c>
      <c r="C164" s="102" t="s">
        <v>684</v>
      </c>
      <c r="D164" s="99"/>
      <c r="E164" s="99"/>
      <c r="F164" s="99"/>
      <c r="G164" s="99"/>
      <c r="H164" s="99"/>
      <c r="I164" s="100"/>
    </row>
    <row r="165" spans="1:9" s="84" customFormat="1" ht="15" customHeight="1">
      <c r="A165" s="82"/>
      <c r="B165" s="82" t="s">
        <v>753</v>
      </c>
      <c r="C165" s="82" t="s">
        <v>599</v>
      </c>
      <c r="D165" s="82" t="s">
        <v>759</v>
      </c>
      <c r="E165" s="82" t="s">
        <v>509</v>
      </c>
      <c r="F165" s="82">
        <v>26</v>
      </c>
      <c r="G165" s="82">
        <v>26</v>
      </c>
      <c r="H165" s="82"/>
      <c r="I165" s="83"/>
    </row>
    <row r="166" spans="1:9" s="84" customFormat="1" ht="15" customHeight="1">
      <c r="A166" s="82"/>
      <c r="B166" s="82" t="s">
        <v>754</v>
      </c>
      <c r="C166" s="82" t="s">
        <v>599</v>
      </c>
      <c r="D166" s="82" t="s">
        <v>760</v>
      </c>
      <c r="E166" s="82" t="s">
        <v>509</v>
      </c>
      <c r="F166" s="82">
        <v>8</v>
      </c>
      <c r="G166" s="82">
        <v>8</v>
      </c>
      <c r="H166" s="82"/>
      <c r="I166" s="83"/>
    </row>
    <row r="167" spans="1:9" s="84" customFormat="1" ht="15" customHeight="1">
      <c r="A167" s="82"/>
      <c r="B167" s="82" t="s">
        <v>755</v>
      </c>
      <c r="C167" s="82" t="s">
        <v>599</v>
      </c>
      <c r="D167" s="82" t="s">
        <v>761</v>
      </c>
      <c r="E167" s="82" t="s">
        <v>509</v>
      </c>
      <c r="F167" s="82">
        <v>14</v>
      </c>
      <c r="G167" s="82">
        <v>14</v>
      </c>
      <c r="H167" s="82"/>
      <c r="I167" s="83"/>
    </row>
    <row r="168" spans="1:9" s="84" customFormat="1" ht="15" customHeight="1">
      <c r="A168" s="82"/>
      <c r="B168" s="82" t="s">
        <v>756</v>
      </c>
      <c r="C168" s="82" t="s">
        <v>599</v>
      </c>
      <c r="D168" s="82" t="s">
        <v>762</v>
      </c>
      <c r="E168" s="82" t="s">
        <v>509</v>
      </c>
      <c r="F168" s="82">
        <v>7</v>
      </c>
      <c r="G168" s="82">
        <v>7</v>
      </c>
      <c r="H168" s="82"/>
      <c r="I168" s="83"/>
    </row>
    <row r="169" spans="1:9" s="84" customFormat="1" ht="15" customHeight="1">
      <c r="A169" s="82"/>
      <c r="B169" s="82" t="s">
        <v>757</v>
      </c>
      <c r="C169" s="82" t="s">
        <v>599</v>
      </c>
      <c r="D169" s="82" t="s">
        <v>763</v>
      </c>
      <c r="E169" s="82" t="s">
        <v>509</v>
      </c>
      <c r="F169" s="82">
        <v>11</v>
      </c>
      <c r="G169" s="82">
        <v>11</v>
      </c>
      <c r="H169" s="82"/>
      <c r="I169" s="83"/>
    </row>
    <row r="170" spans="1:9" s="84" customFormat="1" ht="15" customHeight="1">
      <c r="A170" s="82"/>
      <c r="B170" s="82" t="s">
        <v>758</v>
      </c>
      <c r="C170" s="82" t="s">
        <v>599</v>
      </c>
      <c r="D170" s="82" t="s">
        <v>764</v>
      </c>
      <c r="E170" s="82" t="s">
        <v>509</v>
      </c>
      <c r="F170" s="82">
        <v>12</v>
      </c>
      <c r="G170" s="82">
        <v>12</v>
      </c>
      <c r="H170" s="82"/>
      <c r="I170" s="83"/>
    </row>
    <row r="171" spans="1:9" s="84" customFormat="1" ht="15" customHeight="1">
      <c r="A171" s="82"/>
      <c r="B171" s="82" t="s">
        <v>765</v>
      </c>
      <c r="C171" s="82" t="s">
        <v>599</v>
      </c>
      <c r="D171" s="82" t="s">
        <v>766</v>
      </c>
      <c r="E171" s="82" t="s">
        <v>509</v>
      </c>
      <c r="F171" s="82">
        <v>8</v>
      </c>
      <c r="G171" s="82">
        <v>8</v>
      </c>
      <c r="H171" s="82"/>
      <c r="I171" s="83"/>
    </row>
    <row r="172" spans="1:9" s="101" customFormat="1" ht="25.5" customHeight="1">
      <c r="A172" s="82"/>
      <c r="B172" s="87" t="s">
        <v>189</v>
      </c>
      <c r="C172" s="82"/>
      <c r="D172" s="82" t="s">
        <v>688</v>
      </c>
      <c r="E172" s="82" t="s">
        <v>188</v>
      </c>
      <c r="F172" s="82">
        <v>100</v>
      </c>
      <c r="G172" s="82">
        <v>100</v>
      </c>
      <c r="H172" s="82"/>
      <c r="I172" s="100"/>
    </row>
    <row r="173" spans="1:9" s="84" customFormat="1" ht="15" customHeight="1">
      <c r="A173" s="82"/>
      <c r="B173" s="109"/>
      <c r="C173" s="82"/>
      <c r="D173" s="82" t="s">
        <v>689</v>
      </c>
      <c r="E173" s="82" t="s">
        <v>513</v>
      </c>
      <c r="F173" s="82">
        <v>72</v>
      </c>
      <c r="G173" s="82">
        <v>72</v>
      </c>
      <c r="H173" s="82"/>
      <c r="I173" s="83"/>
    </row>
    <row r="174" spans="1:9" s="84" customFormat="1" ht="46.8">
      <c r="A174" s="79">
        <v>7</v>
      </c>
      <c r="B174" s="81" t="s">
        <v>38</v>
      </c>
      <c r="C174" s="81" t="s">
        <v>694</v>
      </c>
      <c r="D174" s="82"/>
      <c r="E174" s="82"/>
      <c r="F174" s="82"/>
      <c r="G174" s="82"/>
      <c r="H174" s="82"/>
      <c r="I174" s="83"/>
    </row>
    <row r="175" spans="1:9" s="84" customFormat="1" ht="31.2">
      <c r="A175" s="82"/>
      <c r="B175" s="82" t="s">
        <v>877</v>
      </c>
      <c r="C175" s="85" t="s">
        <v>684</v>
      </c>
      <c r="D175" s="82" t="s">
        <v>775</v>
      </c>
      <c r="E175" s="85" t="s">
        <v>190</v>
      </c>
      <c r="F175" s="82">
        <v>14</v>
      </c>
      <c r="G175" s="82">
        <v>14</v>
      </c>
      <c r="H175" s="82"/>
      <c r="I175" s="83"/>
    </row>
    <row r="176" spans="1:9" s="84" customFormat="1" ht="15" customHeight="1">
      <c r="A176" s="82"/>
      <c r="B176" s="82" t="s">
        <v>651</v>
      </c>
      <c r="C176" s="82" t="s">
        <v>599</v>
      </c>
      <c r="D176" s="82" t="s">
        <v>776</v>
      </c>
      <c r="E176" s="82" t="s">
        <v>599</v>
      </c>
      <c r="F176" s="82">
        <v>4.4000000000000004</v>
      </c>
      <c r="G176" s="82">
        <v>4.4000000000000004</v>
      </c>
      <c r="H176" s="82"/>
      <c r="I176" s="83"/>
    </row>
    <row r="177" spans="1:9" s="84" customFormat="1">
      <c r="A177" s="82"/>
      <c r="B177" s="82" t="s">
        <v>651</v>
      </c>
      <c r="C177" s="82" t="s">
        <v>599</v>
      </c>
      <c r="D177" s="82" t="s">
        <v>776</v>
      </c>
      <c r="E177" s="85" t="s">
        <v>191</v>
      </c>
      <c r="F177" s="82">
        <v>9</v>
      </c>
      <c r="G177" s="82">
        <v>9</v>
      </c>
      <c r="H177" s="82"/>
      <c r="I177" s="83"/>
    </row>
    <row r="178" spans="1:9" s="84" customFormat="1" ht="15" customHeight="1">
      <c r="A178" s="82"/>
      <c r="B178" s="82" t="s">
        <v>686</v>
      </c>
      <c r="C178" s="82" t="s">
        <v>599</v>
      </c>
      <c r="D178" s="82" t="s">
        <v>778</v>
      </c>
      <c r="E178" s="82" t="s">
        <v>192</v>
      </c>
      <c r="F178" s="82">
        <v>13.6</v>
      </c>
      <c r="G178" s="82">
        <v>13.6</v>
      </c>
      <c r="H178" s="82"/>
      <c r="I178" s="83"/>
    </row>
    <row r="179" spans="1:9" s="84" customFormat="1" ht="15" customHeight="1">
      <c r="A179" s="82"/>
      <c r="B179" s="82" t="s">
        <v>652</v>
      </c>
      <c r="C179" s="82" t="s">
        <v>599</v>
      </c>
      <c r="D179" s="82" t="s">
        <v>779</v>
      </c>
      <c r="E179" s="82" t="s">
        <v>193</v>
      </c>
      <c r="F179" s="82">
        <v>6.6</v>
      </c>
      <c r="G179" s="82">
        <v>6.6</v>
      </c>
      <c r="H179" s="82"/>
      <c r="I179" s="83"/>
    </row>
    <row r="180" spans="1:9" s="84" customFormat="1" ht="15" customHeight="1">
      <c r="A180" s="82"/>
      <c r="B180" s="82" t="s">
        <v>705</v>
      </c>
      <c r="C180" s="82" t="s">
        <v>599</v>
      </c>
      <c r="D180" s="82" t="s">
        <v>780</v>
      </c>
      <c r="E180" s="82" t="s">
        <v>599</v>
      </c>
      <c r="F180" s="82">
        <v>14.4</v>
      </c>
      <c r="G180" s="82">
        <v>14.4</v>
      </c>
      <c r="H180" s="82"/>
      <c r="I180" s="83"/>
    </row>
    <row r="181" spans="1:9" s="84" customFormat="1" ht="15" customHeight="1">
      <c r="A181" s="82"/>
      <c r="B181" s="82" t="s">
        <v>705</v>
      </c>
      <c r="C181" s="82" t="s">
        <v>599</v>
      </c>
      <c r="D181" s="82" t="s">
        <v>780</v>
      </c>
      <c r="E181" s="82" t="s">
        <v>194</v>
      </c>
      <c r="F181" s="82">
        <v>1</v>
      </c>
      <c r="G181" s="82">
        <v>1</v>
      </c>
      <c r="H181" s="82"/>
      <c r="I181" s="83"/>
    </row>
    <row r="182" spans="1:9" s="84" customFormat="1" ht="15" customHeight="1">
      <c r="A182" s="82"/>
      <c r="B182" s="82" t="s">
        <v>705</v>
      </c>
      <c r="C182" s="82" t="s">
        <v>599</v>
      </c>
      <c r="D182" s="82" t="s">
        <v>780</v>
      </c>
      <c r="E182" s="82" t="s">
        <v>192</v>
      </c>
      <c r="F182" s="82">
        <v>11.2</v>
      </c>
      <c r="G182" s="82">
        <v>11.2</v>
      </c>
      <c r="H182" s="82"/>
      <c r="I182" s="83"/>
    </row>
    <row r="183" spans="1:9" s="84" customFormat="1" ht="15" customHeight="1">
      <c r="A183" s="82"/>
      <c r="B183" s="82" t="s">
        <v>685</v>
      </c>
      <c r="C183" s="82" t="s">
        <v>599</v>
      </c>
      <c r="D183" s="82" t="s">
        <v>780</v>
      </c>
      <c r="E183" s="82" t="s">
        <v>194</v>
      </c>
      <c r="F183" s="82">
        <v>11</v>
      </c>
      <c r="G183" s="82">
        <v>11</v>
      </c>
      <c r="H183" s="82"/>
      <c r="I183" s="83"/>
    </row>
    <row r="184" spans="1:9" s="84" customFormat="1" ht="15" customHeight="1">
      <c r="A184" s="82"/>
      <c r="B184" s="82" t="s">
        <v>975</v>
      </c>
      <c r="C184" s="82"/>
      <c r="D184" s="82" t="s">
        <v>787</v>
      </c>
      <c r="E184" s="82" t="s">
        <v>195</v>
      </c>
      <c r="F184" s="82">
        <v>49.3</v>
      </c>
      <c r="G184" s="82">
        <v>49.3</v>
      </c>
      <c r="H184" s="82"/>
      <c r="I184" s="83"/>
    </row>
    <row r="185" spans="1:9" s="84" customFormat="1" ht="15" customHeight="1">
      <c r="A185" s="82"/>
      <c r="B185" s="82" t="s">
        <v>657</v>
      </c>
      <c r="C185" s="82" t="s">
        <v>599</v>
      </c>
      <c r="D185" s="82" t="s">
        <v>788</v>
      </c>
      <c r="E185" s="82" t="s">
        <v>599</v>
      </c>
      <c r="F185" s="82">
        <v>1.5</v>
      </c>
      <c r="G185" s="82">
        <v>1.5</v>
      </c>
      <c r="H185" s="82"/>
      <c r="I185" s="83"/>
    </row>
    <row r="186" spans="1:9" s="84" customFormat="1" ht="15" customHeight="1">
      <c r="A186" s="82"/>
      <c r="B186" s="82" t="s">
        <v>784</v>
      </c>
      <c r="C186" s="82" t="s">
        <v>599</v>
      </c>
      <c r="D186" s="82" t="s">
        <v>789</v>
      </c>
      <c r="E186" s="82" t="s">
        <v>599</v>
      </c>
      <c r="F186" s="82">
        <v>3</v>
      </c>
      <c r="G186" s="82">
        <v>3</v>
      </c>
      <c r="H186" s="82"/>
      <c r="I186" s="83"/>
    </row>
    <row r="187" spans="1:9" s="84" customFormat="1" ht="15" customHeight="1">
      <c r="A187" s="82"/>
      <c r="B187" s="82" t="s">
        <v>782</v>
      </c>
      <c r="C187" s="82" t="s">
        <v>599</v>
      </c>
      <c r="D187" s="82" t="s">
        <v>790</v>
      </c>
      <c r="E187" s="82" t="s">
        <v>599</v>
      </c>
      <c r="F187" s="82">
        <v>285.39999999999998</v>
      </c>
      <c r="G187" s="82">
        <v>285.39999999999998</v>
      </c>
      <c r="H187" s="82"/>
      <c r="I187" s="83"/>
    </row>
    <row r="188" spans="1:9" s="84" customFormat="1" ht="15" customHeight="1">
      <c r="A188" s="82"/>
      <c r="B188" s="82" t="s">
        <v>781</v>
      </c>
      <c r="C188" s="82" t="s">
        <v>599</v>
      </c>
      <c r="D188" s="82" t="s">
        <v>791</v>
      </c>
      <c r="E188" s="82" t="s">
        <v>599</v>
      </c>
      <c r="F188" s="82">
        <v>13</v>
      </c>
      <c r="G188" s="82">
        <v>13</v>
      </c>
      <c r="H188" s="82"/>
      <c r="I188" s="83"/>
    </row>
    <row r="189" spans="1:9" s="84" customFormat="1" ht="15" customHeight="1">
      <c r="A189" s="106"/>
      <c r="B189" s="106" t="s">
        <v>783</v>
      </c>
      <c r="C189" s="106" t="s">
        <v>599</v>
      </c>
      <c r="D189" s="106" t="s">
        <v>792</v>
      </c>
      <c r="E189" s="106" t="s">
        <v>599</v>
      </c>
      <c r="F189" s="106">
        <v>15.6</v>
      </c>
      <c r="G189" s="106">
        <v>15.6</v>
      </c>
      <c r="H189" s="106"/>
      <c r="I189" s="83"/>
    </row>
    <row r="190" spans="1:9" s="101" customFormat="1" ht="15" customHeight="1">
      <c r="A190" s="99"/>
      <c r="B190" s="99" t="s">
        <v>786</v>
      </c>
      <c r="C190" s="99" t="s">
        <v>599</v>
      </c>
      <c r="D190" s="99" t="s">
        <v>793</v>
      </c>
      <c r="E190" s="99" t="s">
        <v>599</v>
      </c>
      <c r="F190" s="99">
        <v>8.6</v>
      </c>
      <c r="G190" s="99">
        <v>8.6</v>
      </c>
      <c r="H190" s="99"/>
      <c r="I190" s="100"/>
    </row>
    <row r="191" spans="1:9" s="84" customFormat="1" ht="15" customHeight="1">
      <c r="A191" s="82"/>
      <c r="B191" s="82" t="s">
        <v>785</v>
      </c>
      <c r="C191" s="82" t="s">
        <v>599</v>
      </c>
      <c r="D191" s="82" t="s">
        <v>794</v>
      </c>
      <c r="E191" s="82" t="s">
        <v>599</v>
      </c>
      <c r="F191" s="82">
        <v>29.2</v>
      </c>
      <c r="G191" s="82">
        <v>29.2</v>
      </c>
      <c r="H191" s="82"/>
      <c r="I191" s="83"/>
    </row>
    <row r="192" spans="1:9" s="84" customFormat="1" ht="15" customHeight="1">
      <c r="A192" s="82"/>
      <c r="B192" s="82" t="s">
        <v>677</v>
      </c>
      <c r="C192" s="82" t="s">
        <v>599</v>
      </c>
      <c r="D192" s="82" t="s">
        <v>795</v>
      </c>
      <c r="E192" s="82" t="s">
        <v>599</v>
      </c>
      <c r="F192" s="82">
        <v>31.1</v>
      </c>
      <c r="G192" s="82">
        <v>31.1</v>
      </c>
      <c r="H192" s="82"/>
      <c r="I192" s="83"/>
    </row>
    <row r="193" spans="1:9" s="84" customFormat="1" ht="15" customHeight="1">
      <c r="A193" s="82"/>
      <c r="B193" s="82" t="s">
        <v>679</v>
      </c>
      <c r="C193" s="82" t="s">
        <v>599</v>
      </c>
      <c r="D193" s="82" t="s">
        <v>796</v>
      </c>
      <c r="E193" s="82" t="s">
        <v>599</v>
      </c>
      <c r="F193" s="82">
        <v>6.2</v>
      </c>
      <c r="G193" s="82">
        <v>6.2</v>
      </c>
      <c r="H193" s="82"/>
      <c r="I193" s="83"/>
    </row>
    <row r="194" spans="1:9" s="84" customFormat="1" ht="15" customHeight="1">
      <c r="A194" s="82"/>
      <c r="B194" s="82" t="s">
        <v>676</v>
      </c>
      <c r="C194" s="82" t="s">
        <v>599</v>
      </c>
      <c r="D194" s="82" t="s">
        <v>796</v>
      </c>
      <c r="E194" s="82" t="s">
        <v>599</v>
      </c>
      <c r="F194" s="82">
        <v>13.1</v>
      </c>
      <c r="G194" s="82">
        <v>13.1</v>
      </c>
      <c r="H194" s="82"/>
      <c r="I194" s="83"/>
    </row>
    <row r="195" spans="1:9" s="84" customFormat="1">
      <c r="A195" s="82"/>
      <c r="B195" s="82" t="s">
        <v>685</v>
      </c>
      <c r="C195" s="82" t="s">
        <v>599</v>
      </c>
      <c r="D195" s="82" t="s">
        <v>780</v>
      </c>
      <c r="E195" s="85" t="s">
        <v>196</v>
      </c>
      <c r="F195" s="82">
        <v>12.6</v>
      </c>
      <c r="G195" s="82">
        <v>12.6</v>
      </c>
      <c r="H195" s="82"/>
      <c r="I195" s="83"/>
    </row>
    <row r="196" spans="1:9" s="84" customFormat="1" ht="15" customHeight="1">
      <c r="A196" s="82"/>
      <c r="B196" s="82" t="s">
        <v>705</v>
      </c>
      <c r="C196" s="82" t="s">
        <v>599</v>
      </c>
      <c r="D196" s="82" t="s">
        <v>780</v>
      </c>
      <c r="E196" s="82" t="s">
        <v>599</v>
      </c>
      <c r="F196" s="82">
        <v>24.4</v>
      </c>
      <c r="G196" s="82">
        <v>24.4</v>
      </c>
      <c r="H196" s="82"/>
      <c r="I196" s="83"/>
    </row>
    <row r="197" spans="1:9" s="84" customFormat="1" ht="15" customHeight="1">
      <c r="A197" s="82"/>
      <c r="B197" s="82" t="s">
        <v>650</v>
      </c>
      <c r="C197" s="82" t="s">
        <v>599</v>
      </c>
      <c r="D197" s="82" t="s">
        <v>797</v>
      </c>
      <c r="E197" s="82" t="s">
        <v>599</v>
      </c>
      <c r="F197" s="82">
        <v>13</v>
      </c>
      <c r="G197" s="82">
        <v>13</v>
      </c>
      <c r="H197" s="82"/>
      <c r="I197" s="83"/>
    </row>
    <row r="198" spans="1:9" s="84" customFormat="1" ht="15" customHeight="1">
      <c r="A198" s="82"/>
      <c r="B198" s="82" t="s">
        <v>777</v>
      </c>
      <c r="C198" s="82" t="s">
        <v>599</v>
      </c>
      <c r="D198" s="82" t="s">
        <v>798</v>
      </c>
      <c r="E198" s="82" t="s">
        <v>599</v>
      </c>
      <c r="F198" s="82">
        <v>31</v>
      </c>
      <c r="G198" s="82">
        <v>31</v>
      </c>
      <c r="H198" s="82"/>
      <c r="I198" s="83"/>
    </row>
    <row r="199" spans="1:9" s="84" customFormat="1" ht="15" customHeight="1">
      <c r="A199" s="82"/>
      <c r="B199" s="82" t="s">
        <v>707</v>
      </c>
      <c r="C199" s="82" t="s">
        <v>599</v>
      </c>
      <c r="D199" s="82" t="s">
        <v>799</v>
      </c>
      <c r="E199" s="82" t="s">
        <v>599</v>
      </c>
      <c r="F199" s="82">
        <v>6</v>
      </c>
      <c r="G199" s="82">
        <v>6</v>
      </c>
      <c r="H199" s="82"/>
      <c r="I199" s="83"/>
    </row>
    <row r="200" spans="1:9" s="84" customFormat="1" ht="15" customHeight="1">
      <c r="A200" s="82"/>
      <c r="B200" s="82" t="s">
        <v>704</v>
      </c>
      <c r="C200" s="82" t="s">
        <v>599</v>
      </c>
      <c r="D200" s="82" t="s">
        <v>800</v>
      </c>
      <c r="E200" s="82" t="s">
        <v>599</v>
      </c>
      <c r="F200" s="82">
        <v>10</v>
      </c>
      <c r="G200" s="82">
        <v>10</v>
      </c>
      <c r="H200" s="82"/>
      <c r="I200" s="83"/>
    </row>
    <row r="201" spans="1:9" s="101" customFormat="1" ht="15" customHeight="1">
      <c r="A201" s="82"/>
      <c r="B201" s="82" t="s">
        <v>655</v>
      </c>
      <c r="C201" s="82" t="s">
        <v>599</v>
      </c>
      <c r="D201" s="82" t="s">
        <v>801</v>
      </c>
      <c r="E201" s="82" t="s">
        <v>599</v>
      </c>
      <c r="F201" s="82">
        <v>45.4</v>
      </c>
      <c r="G201" s="82">
        <v>45.4</v>
      </c>
      <c r="H201" s="82"/>
      <c r="I201" s="100"/>
    </row>
    <row r="202" spans="1:9" s="84" customFormat="1" ht="15" customHeight="1">
      <c r="A202" s="82"/>
      <c r="B202" s="82" t="s">
        <v>706</v>
      </c>
      <c r="C202" s="82" t="s">
        <v>599</v>
      </c>
      <c r="D202" s="82" t="s">
        <v>802</v>
      </c>
      <c r="E202" s="82" t="s">
        <v>599</v>
      </c>
      <c r="F202" s="82">
        <v>66</v>
      </c>
      <c r="G202" s="82">
        <v>66</v>
      </c>
      <c r="H202" s="82"/>
      <c r="I202" s="83"/>
    </row>
    <row r="203" spans="1:9" s="84" customFormat="1" ht="15" customHeight="1">
      <c r="A203" s="82"/>
      <c r="B203" s="82" t="s">
        <v>656</v>
      </c>
      <c r="C203" s="82" t="s">
        <v>599</v>
      </c>
      <c r="D203" s="82" t="s">
        <v>803</v>
      </c>
      <c r="E203" s="82" t="s">
        <v>599</v>
      </c>
      <c r="F203" s="82">
        <v>1.6</v>
      </c>
      <c r="G203" s="82">
        <v>1.6</v>
      </c>
      <c r="H203" s="82"/>
      <c r="I203" s="83"/>
    </row>
    <row r="204" spans="1:9" s="84" customFormat="1">
      <c r="A204" s="82"/>
      <c r="B204" s="82" t="s">
        <v>1010</v>
      </c>
      <c r="C204" s="82" t="s">
        <v>599</v>
      </c>
      <c r="D204" s="82" t="s">
        <v>796</v>
      </c>
      <c r="E204" s="85" t="s">
        <v>197</v>
      </c>
      <c r="F204" s="82">
        <v>15.7</v>
      </c>
      <c r="G204" s="82">
        <v>15.7</v>
      </c>
      <c r="H204" s="82"/>
      <c r="I204" s="83"/>
    </row>
    <row r="205" spans="1:9" s="84" customFormat="1" ht="15" customHeight="1">
      <c r="A205" s="82"/>
      <c r="B205" s="82" t="s">
        <v>804</v>
      </c>
      <c r="C205" s="82" t="s">
        <v>599</v>
      </c>
      <c r="D205" s="82" t="s">
        <v>806</v>
      </c>
      <c r="E205" s="82" t="s">
        <v>599</v>
      </c>
      <c r="F205" s="82">
        <v>4.7</v>
      </c>
      <c r="G205" s="82">
        <v>4.7</v>
      </c>
      <c r="H205" s="82"/>
      <c r="I205" s="83"/>
    </row>
    <row r="206" spans="1:9" s="84" customFormat="1" ht="15" customHeight="1">
      <c r="A206" s="82"/>
      <c r="B206" s="82" t="s">
        <v>805</v>
      </c>
      <c r="C206" s="82" t="s">
        <v>599</v>
      </c>
      <c r="D206" s="82" t="s">
        <v>807</v>
      </c>
      <c r="E206" s="82" t="s">
        <v>599</v>
      </c>
      <c r="F206" s="82">
        <v>11.8</v>
      </c>
      <c r="G206" s="82">
        <v>11.8</v>
      </c>
      <c r="H206" s="82"/>
      <c r="I206" s="83"/>
    </row>
    <row r="207" spans="1:9" s="84" customFormat="1" ht="15" customHeight="1">
      <c r="A207" s="82"/>
      <c r="B207" s="82" t="s">
        <v>678</v>
      </c>
      <c r="C207" s="82" t="s">
        <v>599</v>
      </c>
      <c r="D207" s="82" t="s">
        <v>808</v>
      </c>
      <c r="E207" s="82" t="s">
        <v>599</v>
      </c>
      <c r="F207" s="82">
        <v>82.1</v>
      </c>
      <c r="G207" s="82">
        <v>82.1</v>
      </c>
      <c r="H207" s="82"/>
      <c r="I207" s="83"/>
    </row>
    <row r="208" spans="1:9" s="84" customFormat="1" ht="15" customHeight="1">
      <c r="A208" s="82"/>
      <c r="B208" s="82" t="s">
        <v>680</v>
      </c>
      <c r="C208" s="82" t="s">
        <v>599</v>
      </c>
      <c r="D208" s="82" t="s">
        <v>809</v>
      </c>
      <c r="E208" s="82" t="s">
        <v>599</v>
      </c>
      <c r="F208" s="82">
        <v>2</v>
      </c>
      <c r="G208" s="82">
        <v>2</v>
      </c>
      <c r="H208" s="82"/>
      <c r="I208" s="83"/>
    </row>
    <row r="209" spans="1:9" s="84" customFormat="1" ht="15" customHeight="1">
      <c r="A209" s="82"/>
      <c r="B209" s="82" t="s">
        <v>681</v>
      </c>
      <c r="C209" s="82" t="s">
        <v>599</v>
      </c>
      <c r="D209" s="82" t="s">
        <v>810</v>
      </c>
      <c r="E209" s="82" t="s">
        <v>599</v>
      </c>
      <c r="F209" s="82">
        <v>18.7</v>
      </c>
      <c r="G209" s="82">
        <v>18.7</v>
      </c>
      <c r="H209" s="82"/>
      <c r="I209" s="83"/>
    </row>
    <row r="210" spans="1:9" s="84" customFormat="1" ht="16.2">
      <c r="A210" s="82"/>
      <c r="B210" s="87" t="s">
        <v>686</v>
      </c>
      <c r="C210" s="82" t="s">
        <v>599</v>
      </c>
      <c r="D210" s="82" t="s">
        <v>811</v>
      </c>
      <c r="E210" s="82" t="s">
        <v>813</v>
      </c>
      <c r="F210" s="82">
        <v>7</v>
      </c>
      <c r="G210" s="82">
        <v>7</v>
      </c>
      <c r="H210" s="82"/>
      <c r="I210" s="83"/>
    </row>
    <row r="211" spans="1:9" s="84" customFormat="1" ht="15" customHeight="1">
      <c r="A211" s="82"/>
      <c r="B211" s="82"/>
      <c r="C211" s="82" t="s">
        <v>599</v>
      </c>
      <c r="D211" s="82" t="s">
        <v>812</v>
      </c>
      <c r="E211" s="82" t="s">
        <v>813</v>
      </c>
      <c r="F211" s="82">
        <v>148</v>
      </c>
      <c r="G211" s="82">
        <v>148</v>
      </c>
      <c r="H211" s="82"/>
      <c r="I211" s="83"/>
    </row>
    <row r="212" spans="1:9" s="84" customFormat="1" ht="15" customHeight="1">
      <c r="A212" s="82"/>
      <c r="B212" s="82" t="s">
        <v>198</v>
      </c>
      <c r="C212" s="82" t="s">
        <v>599</v>
      </c>
      <c r="D212" s="82" t="s">
        <v>814</v>
      </c>
      <c r="E212" s="82" t="s">
        <v>526</v>
      </c>
      <c r="F212" s="82">
        <v>46</v>
      </c>
      <c r="G212" s="82">
        <v>46</v>
      </c>
      <c r="H212" s="82"/>
      <c r="I212" s="83"/>
    </row>
    <row r="213" spans="1:9" s="84" customFormat="1" ht="15" customHeight="1">
      <c r="A213" s="82"/>
      <c r="B213" s="82" t="s">
        <v>819</v>
      </c>
      <c r="C213" s="82" t="s">
        <v>599</v>
      </c>
      <c r="D213" s="82" t="s">
        <v>815</v>
      </c>
      <c r="E213" s="82" t="s">
        <v>526</v>
      </c>
      <c r="F213" s="82">
        <v>22</v>
      </c>
      <c r="G213" s="82">
        <v>22</v>
      </c>
      <c r="H213" s="82"/>
      <c r="I213" s="83"/>
    </row>
    <row r="214" spans="1:9" s="84" customFormat="1" ht="15" customHeight="1">
      <c r="A214" s="82"/>
      <c r="B214" s="82" t="s">
        <v>819</v>
      </c>
      <c r="C214" s="82" t="s">
        <v>599</v>
      </c>
      <c r="D214" s="82" t="s">
        <v>816</v>
      </c>
      <c r="E214" s="82" t="s">
        <v>526</v>
      </c>
      <c r="F214" s="82">
        <v>32</v>
      </c>
      <c r="G214" s="82">
        <v>32</v>
      </c>
      <c r="H214" s="82"/>
      <c r="I214" s="83"/>
    </row>
    <row r="215" spans="1:9" s="84" customFormat="1" ht="15" customHeight="1">
      <c r="A215" s="82"/>
      <c r="B215" s="82" t="s">
        <v>820</v>
      </c>
      <c r="C215" s="82" t="s">
        <v>599</v>
      </c>
      <c r="D215" s="82" t="s">
        <v>817</v>
      </c>
      <c r="E215" s="82" t="s">
        <v>526</v>
      </c>
      <c r="F215" s="82">
        <v>40</v>
      </c>
      <c r="G215" s="82">
        <v>40</v>
      </c>
      <c r="H215" s="82"/>
      <c r="I215" s="83"/>
    </row>
    <row r="216" spans="1:9" s="84" customFormat="1" ht="15" customHeight="1">
      <c r="A216" s="82"/>
      <c r="B216" s="82" t="s">
        <v>821</v>
      </c>
      <c r="C216" s="82" t="s">
        <v>599</v>
      </c>
      <c r="D216" s="82" t="s">
        <v>818</v>
      </c>
      <c r="E216" s="82" t="s">
        <v>526</v>
      </c>
      <c r="F216" s="82">
        <v>60</v>
      </c>
      <c r="G216" s="82">
        <v>60</v>
      </c>
      <c r="H216" s="82"/>
      <c r="I216" s="83"/>
    </row>
    <row r="217" spans="1:9" s="84" customFormat="1">
      <c r="A217" s="82"/>
      <c r="B217" s="82" t="s">
        <v>707</v>
      </c>
      <c r="C217" s="82" t="s">
        <v>599</v>
      </c>
      <c r="D217" s="82" t="s">
        <v>799</v>
      </c>
      <c r="E217" s="85" t="s">
        <v>199</v>
      </c>
      <c r="F217" s="82">
        <v>6</v>
      </c>
      <c r="G217" s="82">
        <v>6</v>
      </c>
      <c r="H217" s="82"/>
      <c r="I217" s="83"/>
    </row>
    <row r="218" spans="1:9" s="84" customFormat="1" ht="16.2">
      <c r="A218" s="82"/>
      <c r="B218" s="87" t="s">
        <v>707</v>
      </c>
      <c r="C218" s="82" t="s">
        <v>599</v>
      </c>
      <c r="D218" s="82" t="s">
        <v>801</v>
      </c>
      <c r="E218" s="82" t="s">
        <v>822</v>
      </c>
      <c r="F218" s="82">
        <v>2</v>
      </c>
      <c r="G218" s="82">
        <v>2</v>
      </c>
      <c r="H218" s="82"/>
      <c r="I218" s="83"/>
    </row>
    <row r="219" spans="1:9" s="84" customFormat="1" ht="15" customHeight="1">
      <c r="A219" s="106"/>
      <c r="B219" s="106" t="s">
        <v>823</v>
      </c>
      <c r="C219" s="106" t="s">
        <v>599</v>
      </c>
      <c r="D219" s="106" t="s">
        <v>824</v>
      </c>
      <c r="E219" s="106" t="s">
        <v>825</v>
      </c>
      <c r="F219" s="106">
        <v>7</v>
      </c>
      <c r="G219" s="106">
        <v>7</v>
      </c>
      <c r="H219" s="106"/>
      <c r="I219" s="83"/>
    </row>
    <row r="220" spans="1:9" s="101" customFormat="1" ht="46.8">
      <c r="A220" s="96">
        <v>8</v>
      </c>
      <c r="B220" s="97" t="s">
        <v>826</v>
      </c>
      <c r="C220" s="98" t="s">
        <v>694</v>
      </c>
      <c r="D220" s="99"/>
      <c r="E220" s="99"/>
      <c r="F220" s="99"/>
      <c r="G220" s="99"/>
      <c r="H220" s="99"/>
      <c r="I220" s="100"/>
    </row>
    <row r="221" spans="1:9" s="84" customFormat="1" ht="31.2">
      <c r="A221" s="82"/>
      <c r="B221" s="82" t="s">
        <v>1283</v>
      </c>
      <c r="C221" s="85" t="s">
        <v>830</v>
      </c>
      <c r="D221" s="82" t="s">
        <v>718</v>
      </c>
      <c r="E221" s="85" t="s">
        <v>200</v>
      </c>
      <c r="F221" s="82">
        <v>54.5</v>
      </c>
      <c r="G221" s="82">
        <v>54.5</v>
      </c>
      <c r="H221" s="82"/>
      <c r="I221" s="83"/>
    </row>
    <row r="222" spans="1:9" s="84" customFormat="1" ht="15" customHeight="1">
      <c r="A222" s="82"/>
      <c r="B222" s="82" t="s">
        <v>827</v>
      </c>
      <c r="C222" s="82" t="s">
        <v>599</v>
      </c>
      <c r="D222" s="82" t="s">
        <v>832</v>
      </c>
      <c r="E222" s="82" t="s">
        <v>599</v>
      </c>
      <c r="F222" s="82">
        <v>27.5</v>
      </c>
      <c r="G222" s="82">
        <v>27.5</v>
      </c>
      <c r="H222" s="82"/>
      <c r="I222" s="83"/>
    </row>
    <row r="223" spans="1:9" s="84" customFormat="1" ht="15" customHeight="1">
      <c r="A223" s="82"/>
      <c r="B223" s="82" t="s">
        <v>828</v>
      </c>
      <c r="C223" s="82" t="s">
        <v>599</v>
      </c>
      <c r="D223" s="82" t="s">
        <v>833</v>
      </c>
      <c r="E223" s="82" t="s">
        <v>599</v>
      </c>
      <c r="F223" s="82">
        <v>47</v>
      </c>
      <c r="G223" s="82">
        <v>47</v>
      </c>
      <c r="H223" s="82"/>
      <c r="I223" s="83"/>
    </row>
    <row r="224" spans="1:9" s="84" customFormat="1" ht="15" customHeight="1">
      <c r="A224" s="82"/>
      <c r="B224" s="82" t="s">
        <v>829</v>
      </c>
      <c r="C224" s="82" t="s">
        <v>599</v>
      </c>
      <c r="D224" s="82" t="s">
        <v>831</v>
      </c>
      <c r="E224" s="82" t="s">
        <v>599</v>
      </c>
      <c r="F224" s="82">
        <v>51</v>
      </c>
      <c r="G224" s="82">
        <v>51</v>
      </c>
      <c r="H224" s="82"/>
      <c r="I224" s="83"/>
    </row>
    <row r="225" spans="1:9" s="84" customFormat="1" ht="31.5" customHeight="1">
      <c r="A225" s="82"/>
      <c r="B225" s="82" t="s">
        <v>1236</v>
      </c>
      <c r="C225" s="82" t="s">
        <v>599</v>
      </c>
      <c r="D225" s="82" t="s">
        <v>838</v>
      </c>
      <c r="E225" s="85" t="s">
        <v>201</v>
      </c>
      <c r="F225" s="82">
        <v>1.5</v>
      </c>
      <c r="G225" s="82">
        <v>1.5</v>
      </c>
      <c r="H225" s="82"/>
      <c r="I225" s="83"/>
    </row>
    <row r="226" spans="1:9" s="84" customFormat="1" ht="15" customHeight="1">
      <c r="A226" s="82"/>
      <c r="B226" s="82" t="s">
        <v>834</v>
      </c>
      <c r="C226" s="82" t="s">
        <v>599</v>
      </c>
      <c r="D226" s="82" t="s">
        <v>752</v>
      </c>
      <c r="E226" s="82" t="s">
        <v>599</v>
      </c>
      <c r="F226" s="82">
        <v>33.1</v>
      </c>
      <c r="G226" s="82">
        <v>33.1</v>
      </c>
      <c r="H226" s="82"/>
      <c r="I226" s="83"/>
    </row>
    <row r="227" spans="1:9" s="84" customFormat="1" ht="15" customHeight="1">
      <c r="A227" s="82"/>
      <c r="B227" s="82" t="s">
        <v>835</v>
      </c>
      <c r="C227" s="82" t="s">
        <v>599</v>
      </c>
      <c r="D227" s="82" t="s">
        <v>839</v>
      </c>
      <c r="E227" s="82" t="s">
        <v>599</v>
      </c>
      <c r="F227" s="82">
        <v>28.8</v>
      </c>
      <c r="G227" s="82">
        <v>28.8</v>
      </c>
      <c r="H227" s="82"/>
      <c r="I227" s="83"/>
    </row>
    <row r="228" spans="1:9" s="84" customFormat="1" ht="15" customHeight="1">
      <c r="A228" s="82"/>
      <c r="B228" s="82" t="s">
        <v>836</v>
      </c>
      <c r="C228" s="82" t="s">
        <v>599</v>
      </c>
      <c r="D228" s="82" t="s">
        <v>840</v>
      </c>
      <c r="E228" s="82" t="s">
        <v>599</v>
      </c>
      <c r="F228" s="82">
        <v>4</v>
      </c>
      <c r="G228" s="82">
        <v>4</v>
      </c>
      <c r="H228" s="82"/>
      <c r="I228" s="83"/>
    </row>
    <row r="229" spans="1:9" s="101" customFormat="1" ht="15" customHeight="1">
      <c r="A229" s="82"/>
      <c r="B229" s="82" t="s">
        <v>837</v>
      </c>
      <c r="C229" s="82" t="s">
        <v>599</v>
      </c>
      <c r="D229" s="82" t="s">
        <v>841</v>
      </c>
      <c r="E229" s="82" t="s">
        <v>599</v>
      </c>
      <c r="F229" s="82">
        <v>5.0999999999999996</v>
      </c>
      <c r="G229" s="82">
        <v>5.0999999999999996</v>
      </c>
      <c r="H229" s="82"/>
      <c r="I229" s="100"/>
    </row>
    <row r="230" spans="1:9" s="84" customFormat="1">
      <c r="A230" s="82"/>
      <c r="B230" s="82" t="s">
        <v>1237</v>
      </c>
      <c r="C230" s="82" t="s">
        <v>599</v>
      </c>
      <c r="D230" s="82" t="s">
        <v>844</v>
      </c>
      <c r="E230" s="85" t="s">
        <v>202</v>
      </c>
      <c r="F230" s="82">
        <v>2.68</v>
      </c>
      <c r="G230" s="82">
        <v>2.68</v>
      </c>
      <c r="H230" s="82"/>
      <c r="I230" s="83"/>
    </row>
    <row r="231" spans="1:9" s="84" customFormat="1" ht="15" customHeight="1">
      <c r="A231" s="82"/>
      <c r="B231" s="82" t="s">
        <v>842</v>
      </c>
      <c r="C231" s="82" t="s">
        <v>599</v>
      </c>
      <c r="D231" s="82" t="s">
        <v>839</v>
      </c>
      <c r="E231" s="82" t="s">
        <v>599</v>
      </c>
      <c r="F231" s="82">
        <v>6</v>
      </c>
      <c r="G231" s="82">
        <v>6</v>
      </c>
      <c r="H231" s="82"/>
      <c r="I231" s="83"/>
    </row>
    <row r="232" spans="1:9" s="84" customFormat="1" ht="15" customHeight="1">
      <c r="A232" s="82"/>
      <c r="B232" s="82" t="s">
        <v>843</v>
      </c>
      <c r="C232" s="82" t="s">
        <v>599</v>
      </c>
      <c r="D232" s="82" t="s">
        <v>845</v>
      </c>
      <c r="E232" s="82" t="s">
        <v>599</v>
      </c>
      <c r="F232" s="82">
        <v>1.99</v>
      </c>
      <c r="G232" s="82">
        <v>1.99</v>
      </c>
      <c r="H232" s="82"/>
      <c r="I232" s="83"/>
    </row>
    <row r="233" spans="1:9" s="84" customFormat="1" ht="15" customHeight="1">
      <c r="A233" s="82"/>
      <c r="B233" s="82" t="s">
        <v>849</v>
      </c>
      <c r="C233" s="82" t="s">
        <v>599</v>
      </c>
      <c r="D233" s="82" t="s">
        <v>846</v>
      </c>
      <c r="E233" s="82" t="s">
        <v>599</v>
      </c>
      <c r="F233" s="82">
        <v>3</v>
      </c>
      <c r="G233" s="82">
        <v>3</v>
      </c>
      <c r="H233" s="82"/>
      <c r="I233" s="83"/>
    </row>
    <row r="234" spans="1:9" s="84" customFormat="1" ht="15" customHeight="1">
      <c r="A234" s="82"/>
      <c r="B234" s="82" t="s">
        <v>850</v>
      </c>
      <c r="C234" s="82" t="s">
        <v>599</v>
      </c>
      <c r="D234" s="82" t="s">
        <v>847</v>
      </c>
      <c r="E234" s="82" t="s">
        <v>599</v>
      </c>
      <c r="F234" s="82">
        <v>8.92</v>
      </c>
      <c r="G234" s="82">
        <v>8.92</v>
      </c>
      <c r="H234" s="82"/>
      <c r="I234" s="83"/>
    </row>
    <row r="235" spans="1:9" s="84" customFormat="1" ht="15" customHeight="1">
      <c r="A235" s="82"/>
      <c r="B235" s="82" t="s">
        <v>851</v>
      </c>
      <c r="C235" s="82" t="s">
        <v>599</v>
      </c>
      <c r="D235" s="82" t="s">
        <v>832</v>
      </c>
      <c r="E235" s="82" t="s">
        <v>599</v>
      </c>
      <c r="F235" s="82">
        <v>14.4</v>
      </c>
      <c r="G235" s="82">
        <v>14.4</v>
      </c>
      <c r="H235" s="82"/>
      <c r="I235" s="83"/>
    </row>
    <row r="236" spans="1:9" s="84" customFormat="1" ht="15" customHeight="1">
      <c r="A236" s="82"/>
      <c r="B236" s="82" t="s">
        <v>852</v>
      </c>
      <c r="C236" s="82" t="s">
        <v>599</v>
      </c>
      <c r="D236" s="82" t="s">
        <v>848</v>
      </c>
      <c r="E236" s="82" t="s">
        <v>599</v>
      </c>
      <c r="F236" s="82">
        <v>7.91</v>
      </c>
      <c r="G236" s="82">
        <v>7.91</v>
      </c>
      <c r="H236" s="82"/>
      <c r="I236" s="83"/>
    </row>
    <row r="237" spans="1:9" s="84" customFormat="1">
      <c r="A237" s="82"/>
      <c r="B237" s="82" t="s">
        <v>1238</v>
      </c>
      <c r="C237" s="82" t="s">
        <v>599</v>
      </c>
      <c r="D237" s="82" t="s">
        <v>855</v>
      </c>
      <c r="E237" s="85" t="s">
        <v>203</v>
      </c>
      <c r="F237" s="82">
        <v>5</v>
      </c>
      <c r="G237" s="82">
        <v>5</v>
      </c>
      <c r="H237" s="82"/>
      <c r="I237" s="83"/>
    </row>
    <row r="238" spans="1:9" s="84" customFormat="1" ht="15" customHeight="1">
      <c r="A238" s="82"/>
      <c r="B238" s="82" t="s">
        <v>853</v>
      </c>
      <c r="C238" s="82" t="s">
        <v>599</v>
      </c>
      <c r="D238" s="82" t="s">
        <v>856</v>
      </c>
      <c r="E238" s="82" t="s">
        <v>599</v>
      </c>
      <c r="F238" s="82">
        <v>5.7</v>
      </c>
      <c r="G238" s="82">
        <v>5.7</v>
      </c>
      <c r="H238" s="82"/>
      <c r="I238" s="83"/>
    </row>
    <row r="239" spans="1:9" s="84" customFormat="1" ht="15" customHeight="1">
      <c r="A239" s="82"/>
      <c r="B239" s="82" t="s">
        <v>854</v>
      </c>
      <c r="C239" s="82" t="s">
        <v>599</v>
      </c>
      <c r="D239" s="82" t="s">
        <v>841</v>
      </c>
      <c r="E239" s="82" t="s">
        <v>599</v>
      </c>
      <c r="F239" s="82">
        <v>9</v>
      </c>
      <c r="G239" s="82">
        <v>9</v>
      </c>
      <c r="H239" s="82"/>
      <c r="I239" s="83"/>
    </row>
    <row r="240" spans="1:9" s="84" customFormat="1">
      <c r="A240" s="82"/>
      <c r="B240" s="82" t="s">
        <v>1239</v>
      </c>
      <c r="C240" s="82" t="s">
        <v>599</v>
      </c>
      <c r="D240" s="82" t="s">
        <v>857</v>
      </c>
      <c r="E240" s="85" t="s">
        <v>204</v>
      </c>
      <c r="F240" s="82">
        <v>5</v>
      </c>
      <c r="G240" s="82">
        <v>5</v>
      </c>
      <c r="H240" s="82"/>
      <c r="I240" s="83"/>
    </row>
    <row r="241" spans="1:9" s="84" customFormat="1" ht="15" customHeight="1">
      <c r="A241" s="82"/>
      <c r="B241" s="82" t="s">
        <v>859</v>
      </c>
      <c r="C241" s="82" t="s">
        <v>599</v>
      </c>
      <c r="D241" s="82" t="s">
        <v>858</v>
      </c>
      <c r="E241" s="82" t="s">
        <v>599</v>
      </c>
      <c r="F241" s="82">
        <v>10</v>
      </c>
      <c r="G241" s="82">
        <v>10</v>
      </c>
      <c r="H241" s="82"/>
      <c r="I241" s="83"/>
    </row>
    <row r="242" spans="1:9" s="84" customFormat="1">
      <c r="A242" s="82"/>
      <c r="B242" s="82" t="s">
        <v>1240</v>
      </c>
      <c r="C242" s="82" t="s">
        <v>599</v>
      </c>
      <c r="D242" s="82" t="s">
        <v>744</v>
      </c>
      <c r="E242" s="85" t="s">
        <v>205</v>
      </c>
      <c r="F242" s="82">
        <v>8</v>
      </c>
      <c r="G242" s="82">
        <v>8</v>
      </c>
      <c r="H242" s="82"/>
      <c r="I242" s="83"/>
    </row>
    <row r="243" spans="1:9" s="84" customFormat="1" ht="15" customHeight="1">
      <c r="A243" s="82"/>
      <c r="B243" s="82" t="s">
        <v>709</v>
      </c>
      <c r="C243" s="82" t="s">
        <v>599</v>
      </c>
      <c r="D243" s="82" t="s">
        <v>744</v>
      </c>
      <c r="E243" s="82" t="s">
        <v>599</v>
      </c>
      <c r="F243" s="82">
        <v>11</v>
      </c>
      <c r="G243" s="82">
        <v>11</v>
      </c>
      <c r="H243" s="82"/>
      <c r="I243" s="83"/>
    </row>
    <row r="244" spans="1:9" s="84" customFormat="1" ht="15" customHeight="1">
      <c r="A244" s="82"/>
      <c r="B244" s="82" t="s">
        <v>860</v>
      </c>
      <c r="C244" s="82" t="s">
        <v>599</v>
      </c>
      <c r="D244" s="82" t="s">
        <v>861</v>
      </c>
      <c r="E244" s="82" t="s">
        <v>599</v>
      </c>
      <c r="F244" s="82">
        <v>20</v>
      </c>
      <c r="G244" s="82">
        <v>20</v>
      </c>
      <c r="H244" s="82"/>
      <c r="I244" s="83"/>
    </row>
    <row r="245" spans="1:9" s="84" customFormat="1">
      <c r="A245" s="82"/>
      <c r="B245" s="82" t="s">
        <v>1241</v>
      </c>
      <c r="C245" s="82" t="s">
        <v>599</v>
      </c>
      <c r="D245" s="82" t="s">
        <v>869</v>
      </c>
      <c r="E245" s="85" t="s">
        <v>206</v>
      </c>
      <c r="F245" s="82">
        <v>3</v>
      </c>
      <c r="G245" s="82">
        <v>3</v>
      </c>
      <c r="H245" s="82"/>
      <c r="I245" s="83"/>
    </row>
    <row r="246" spans="1:9" s="84" customFormat="1" ht="15" customHeight="1">
      <c r="A246" s="106"/>
      <c r="B246" s="106" t="s">
        <v>862</v>
      </c>
      <c r="C246" s="106" t="s">
        <v>599</v>
      </c>
      <c r="D246" s="106" t="s">
        <v>870</v>
      </c>
      <c r="E246" s="106" t="s">
        <v>599</v>
      </c>
      <c r="F246" s="106">
        <v>10</v>
      </c>
      <c r="G246" s="106">
        <v>10</v>
      </c>
      <c r="H246" s="106"/>
      <c r="I246" s="83"/>
    </row>
    <row r="247" spans="1:9" s="101" customFormat="1" ht="15" customHeight="1">
      <c r="A247" s="99"/>
      <c r="B247" s="99" t="s">
        <v>863</v>
      </c>
      <c r="C247" s="99" t="s">
        <v>599</v>
      </c>
      <c r="D247" s="99" t="s">
        <v>690</v>
      </c>
      <c r="E247" s="99" t="s">
        <v>599</v>
      </c>
      <c r="F247" s="99">
        <v>10</v>
      </c>
      <c r="G247" s="99">
        <v>10</v>
      </c>
      <c r="H247" s="99"/>
      <c r="I247" s="100"/>
    </row>
    <row r="248" spans="1:9" s="84" customFormat="1">
      <c r="A248" s="82"/>
      <c r="B248" s="82" t="s">
        <v>864</v>
      </c>
      <c r="C248" s="82" t="s">
        <v>599</v>
      </c>
      <c r="D248" s="82" t="s">
        <v>871</v>
      </c>
      <c r="E248" s="85" t="s">
        <v>207</v>
      </c>
      <c r="F248" s="82">
        <v>6</v>
      </c>
      <c r="G248" s="82">
        <v>6</v>
      </c>
      <c r="H248" s="82"/>
      <c r="I248" s="83"/>
    </row>
    <row r="249" spans="1:9" s="84" customFormat="1" ht="15" customHeight="1">
      <c r="A249" s="82"/>
      <c r="B249" s="82" t="s">
        <v>865</v>
      </c>
      <c r="C249" s="82" t="s">
        <v>599</v>
      </c>
      <c r="D249" s="82" t="s">
        <v>839</v>
      </c>
      <c r="E249" s="82" t="s">
        <v>599</v>
      </c>
      <c r="F249" s="82">
        <v>6</v>
      </c>
      <c r="G249" s="82">
        <v>6</v>
      </c>
      <c r="H249" s="82"/>
      <c r="I249" s="83"/>
    </row>
    <row r="250" spans="1:9" s="84" customFormat="1" ht="15" customHeight="1">
      <c r="A250" s="82"/>
      <c r="B250" s="82" t="s">
        <v>866</v>
      </c>
      <c r="C250" s="82" t="s">
        <v>599</v>
      </c>
      <c r="D250" s="82" t="s">
        <v>872</v>
      </c>
      <c r="E250" s="82" t="s">
        <v>599</v>
      </c>
      <c r="F250" s="82">
        <v>7.5</v>
      </c>
      <c r="G250" s="82">
        <v>7.5</v>
      </c>
      <c r="H250" s="82"/>
      <c r="I250" s="83"/>
    </row>
    <row r="251" spans="1:9" s="84" customFormat="1" ht="15" customHeight="1">
      <c r="A251" s="82"/>
      <c r="B251" s="82" t="s">
        <v>867</v>
      </c>
      <c r="C251" s="82" t="s">
        <v>599</v>
      </c>
      <c r="D251" s="82" t="s">
        <v>832</v>
      </c>
      <c r="E251" s="82" t="s">
        <v>599</v>
      </c>
      <c r="F251" s="82">
        <v>7.5</v>
      </c>
      <c r="G251" s="82">
        <v>7.5</v>
      </c>
      <c r="H251" s="82"/>
      <c r="I251" s="83"/>
    </row>
    <row r="252" spans="1:9" s="84" customFormat="1" ht="15" customHeight="1">
      <c r="A252" s="82"/>
      <c r="B252" s="82" t="s">
        <v>868</v>
      </c>
      <c r="C252" s="82" t="s">
        <v>599</v>
      </c>
      <c r="D252" s="82" t="s">
        <v>873</v>
      </c>
      <c r="E252" s="82" t="s">
        <v>599</v>
      </c>
      <c r="F252" s="82">
        <v>8</v>
      </c>
      <c r="G252" s="82">
        <v>8</v>
      </c>
      <c r="H252" s="82"/>
      <c r="I252" s="83"/>
    </row>
    <row r="253" spans="1:9" s="84" customFormat="1">
      <c r="A253" s="82"/>
      <c r="B253" s="82" t="s">
        <v>292</v>
      </c>
      <c r="C253" s="82" t="s">
        <v>599</v>
      </c>
      <c r="D253" s="82" t="s">
        <v>874</v>
      </c>
      <c r="E253" s="85" t="s">
        <v>208</v>
      </c>
      <c r="F253" s="82">
        <v>20</v>
      </c>
      <c r="G253" s="82">
        <v>20</v>
      </c>
      <c r="H253" s="82"/>
      <c r="I253" s="83"/>
    </row>
    <row r="254" spans="1:9" s="84" customFormat="1">
      <c r="A254" s="82"/>
      <c r="B254" s="82" t="s">
        <v>1242</v>
      </c>
      <c r="C254" s="82" t="s">
        <v>599</v>
      </c>
      <c r="D254" s="82" t="s">
        <v>855</v>
      </c>
      <c r="E254" s="85" t="s">
        <v>209</v>
      </c>
      <c r="F254" s="82">
        <v>100</v>
      </c>
      <c r="G254" s="82">
        <v>100</v>
      </c>
      <c r="H254" s="82"/>
      <c r="I254" s="83"/>
    </row>
    <row r="255" spans="1:9" s="84" customFormat="1">
      <c r="A255" s="82"/>
      <c r="B255" s="82" t="s">
        <v>875</v>
      </c>
      <c r="C255" s="82" t="s">
        <v>599</v>
      </c>
      <c r="D255" s="82" t="s">
        <v>833</v>
      </c>
      <c r="E255" s="85" t="s">
        <v>210</v>
      </c>
      <c r="F255" s="82">
        <v>82</v>
      </c>
      <c r="G255" s="82">
        <v>82</v>
      </c>
      <c r="H255" s="82"/>
      <c r="I255" s="83"/>
    </row>
    <row r="256" spans="1:9" s="84" customFormat="1">
      <c r="A256" s="82"/>
      <c r="B256" s="82" t="s">
        <v>875</v>
      </c>
      <c r="C256" s="82" t="s">
        <v>599</v>
      </c>
      <c r="D256" s="82" t="s">
        <v>692</v>
      </c>
      <c r="E256" s="85" t="s">
        <v>211</v>
      </c>
      <c r="F256" s="82">
        <v>90</v>
      </c>
      <c r="G256" s="82">
        <v>90</v>
      </c>
      <c r="H256" s="82"/>
      <c r="I256" s="83"/>
    </row>
    <row r="257" spans="1:9" s="84" customFormat="1" ht="15" customHeight="1">
      <c r="A257" s="79">
        <v>9</v>
      </c>
      <c r="B257" s="79" t="s">
        <v>876</v>
      </c>
      <c r="C257" s="82"/>
      <c r="D257" s="82"/>
      <c r="E257" s="82"/>
      <c r="F257" s="82"/>
      <c r="G257" s="82"/>
      <c r="H257" s="82"/>
      <c r="I257" s="83"/>
    </row>
    <row r="258" spans="1:9" s="84" customFormat="1" ht="31.2">
      <c r="A258" s="82"/>
      <c r="B258" s="80" t="s">
        <v>291</v>
      </c>
      <c r="C258" s="85" t="s">
        <v>878</v>
      </c>
      <c r="D258" s="82"/>
      <c r="E258" s="82"/>
      <c r="F258" s="82"/>
      <c r="G258" s="82"/>
      <c r="H258" s="82"/>
      <c r="I258" s="83"/>
    </row>
    <row r="259" spans="1:9" s="84" customFormat="1" ht="15" customHeight="1">
      <c r="A259" s="82"/>
      <c r="B259" s="82" t="s">
        <v>877</v>
      </c>
      <c r="C259" s="82" t="s">
        <v>599</v>
      </c>
      <c r="D259" s="82" t="s">
        <v>879</v>
      </c>
      <c r="E259" s="82" t="s">
        <v>378</v>
      </c>
      <c r="F259" s="82">
        <v>147</v>
      </c>
      <c r="G259" s="82">
        <v>147</v>
      </c>
      <c r="H259" s="82"/>
      <c r="I259" s="83"/>
    </row>
    <row r="260" spans="1:9" s="101" customFormat="1">
      <c r="A260" s="82"/>
      <c r="B260" s="82" t="s">
        <v>880</v>
      </c>
      <c r="C260" s="82" t="s">
        <v>599</v>
      </c>
      <c r="D260" s="82" t="s">
        <v>881</v>
      </c>
      <c r="E260" s="85" t="s">
        <v>1250</v>
      </c>
      <c r="F260" s="82">
        <v>37</v>
      </c>
      <c r="G260" s="82">
        <v>37</v>
      </c>
      <c r="H260" s="82"/>
      <c r="I260" s="100"/>
    </row>
    <row r="261" spans="1:9" s="84" customFormat="1" ht="15" customHeight="1">
      <c r="A261" s="82"/>
      <c r="B261" s="80" t="s">
        <v>293</v>
      </c>
      <c r="C261" s="82"/>
      <c r="D261" s="82"/>
      <c r="E261" s="82"/>
      <c r="F261" s="82"/>
      <c r="G261" s="82"/>
      <c r="H261" s="82"/>
      <c r="I261" s="83"/>
    </row>
    <row r="262" spans="1:9" s="84" customFormat="1" ht="15" customHeight="1">
      <c r="A262" s="82"/>
      <c r="B262" s="82" t="s">
        <v>686</v>
      </c>
      <c r="C262" s="82" t="s">
        <v>599</v>
      </c>
      <c r="D262" s="82" t="s">
        <v>884</v>
      </c>
      <c r="E262" s="82" t="s">
        <v>119</v>
      </c>
      <c r="F262" s="82">
        <v>30</v>
      </c>
      <c r="G262" s="82">
        <v>30</v>
      </c>
      <c r="H262" s="82"/>
      <c r="I262" s="83"/>
    </row>
    <row r="263" spans="1:9" s="84" customFormat="1" ht="15" customHeight="1">
      <c r="A263" s="82"/>
      <c r="B263" s="82" t="s">
        <v>880</v>
      </c>
      <c r="C263" s="82" t="s">
        <v>599</v>
      </c>
      <c r="D263" s="82" t="s">
        <v>885</v>
      </c>
      <c r="E263" s="82" t="s">
        <v>120</v>
      </c>
      <c r="F263" s="82">
        <v>11</v>
      </c>
      <c r="G263" s="82">
        <v>11</v>
      </c>
      <c r="H263" s="82"/>
      <c r="I263" s="83"/>
    </row>
    <row r="264" spans="1:9" s="84" customFormat="1" ht="15" customHeight="1">
      <c r="A264" s="82"/>
      <c r="B264" s="82" t="s">
        <v>882</v>
      </c>
      <c r="C264" s="82" t="s">
        <v>599</v>
      </c>
      <c r="D264" s="82" t="s">
        <v>886</v>
      </c>
      <c r="E264" s="82" t="s">
        <v>121</v>
      </c>
      <c r="F264" s="82">
        <v>11.2</v>
      </c>
      <c r="G264" s="82">
        <v>11.2</v>
      </c>
      <c r="H264" s="82"/>
      <c r="I264" s="83"/>
    </row>
    <row r="265" spans="1:9" s="84" customFormat="1" ht="15" customHeight="1">
      <c r="A265" s="82"/>
      <c r="B265" s="82" t="s">
        <v>883</v>
      </c>
      <c r="C265" s="82" t="s">
        <v>599</v>
      </c>
      <c r="D265" s="82" t="s">
        <v>861</v>
      </c>
      <c r="E265" s="82" t="s">
        <v>122</v>
      </c>
      <c r="F265" s="82">
        <v>39.5</v>
      </c>
      <c r="G265" s="82">
        <v>39.5</v>
      </c>
      <c r="H265" s="82"/>
      <c r="I265" s="83"/>
    </row>
    <row r="266" spans="1:9" s="84" customFormat="1" ht="15" customHeight="1">
      <c r="A266" s="82"/>
      <c r="B266" s="82" t="s">
        <v>651</v>
      </c>
      <c r="C266" s="82" t="s">
        <v>599</v>
      </c>
      <c r="D266" s="82" t="s">
        <v>887</v>
      </c>
      <c r="E266" s="82" t="s">
        <v>117</v>
      </c>
      <c r="F266" s="82">
        <v>51</v>
      </c>
      <c r="G266" s="82">
        <v>51</v>
      </c>
      <c r="H266" s="82"/>
      <c r="I266" s="83"/>
    </row>
    <row r="267" spans="1:9" s="84" customFormat="1" ht="15" customHeight="1">
      <c r="A267" s="82"/>
      <c r="B267" s="82" t="s">
        <v>652</v>
      </c>
      <c r="C267" s="82" t="s">
        <v>599</v>
      </c>
      <c r="D267" s="82" t="s">
        <v>888</v>
      </c>
      <c r="E267" s="82" t="s">
        <v>599</v>
      </c>
      <c r="F267" s="82">
        <v>42</v>
      </c>
      <c r="G267" s="82">
        <v>42</v>
      </c>
      <c r="H267" s="82"/>
      <c r="I267" s="83"/>
    </row>
    <row r="268" spans="1:9" s="84" customFormat="1" ht="15" customHeight="1">
      <c r="A268" s="82"/>
      <c r="B268" s="82" t="s">
        <v>705</v>
      </c>
      <c r="C268" s="82" t="s">
        <v>599</v>
      </c>
      <c r="D268" s="82" t="s">
        <v>889</v>
      </c>
      <c r="E268" s="82" t="s">
        <v>118</v>
      </c>
      <c r="F268" s="82">
        <v>13</v>
      </c>
      <c r="G268" s="82">
        <v>13</v>
      </c>
      <c r="H268" s="82"/>
      <c r="I268" s="83"/>
    </row>
    <row r="269" spans="1:9" s="84" customFormat="1">
      <c r="A269" s="82"/>
      <c r="B269" s="82" t="s">
        <v>777</v>
      </c>
      <c r="C269" s="82" t="s">
        <v>599</v>
      </c>
      <c r="D269" s="82" t="s">
        <v>893</v>
      </c>
      <c r="E269" s="85" t="s">
        <v>113</v>
      </c>
      <c r="F269" s="82">
        <v>39.700000000000003</v>
      </c>
      <c r="G269" s="82">
        <v>39.700000000000003</v>
      </c>
      <c r="H269" s="82"/>
      <c r="I269" s="83"/>
    </row>
    <row r="270" spans="1:9" s="84" customFormat="1" ht="15" customHeight="1">
      <c r="A270" s="82"/>
      <c r="B270" s="82" t="s">
        <v>890</v>
      </c>
      <c r="C270" s="82" t="s">
        <v>599</v>
      </c>
      <c r="D270" s="82" t="s">
        <v>894</v>
      </c>
      <c r="E270" s="82" t="s">
        <v>114</v>
      </c>
      <c r="F270" s="82">
        <v>20</v>
      </c>
      <c r="G270" s="82">
        <v>20</v>
      </c>
      <c r="H270" s="82"/>
      <c r="I270" s="83"/>
    </row>
    <row r="271" spans="1:9" s="84" customFormat="1" ht="15" customHeight="1">
      <c r="A271" s="82"/>
      <c r="B271" s="82" t="s">
        <v>652</v>
      </c>
      <c r="C271" s="82" t="s">
        <v>599</v>
      </c>
      <c r="D271" s="82" t="s">
        <v>888</v>
      </c>
      <c r="E271" s="82" t="s">
        <v>599</v>
      </c>
      <c r="F271" s="82">
        <v>10</v>
      </c>
      <c r="G271" s="82">
        <v>10</v>
      </c>
      <c r="H271" s="82"/>
      <c r="I271" s="83"/>
    </row>
    <row r="272" spans="1:9" s="84" customFormat="1" ht="15" customHeight="1">
      <c r="A272" s="82"/>
      <c r="B272" s="82" t="s">
        <v>704</v>
      </c>
      <c r="C272" s="82" t="s">
        <v>599</v>
      </c>
      <c r="D272" s="82" t="s">
        <v>888</v>
      </c>
      <c r="E272" s="82" t="s">
        <v>599</v>
      </c>
      <c r="F272" s="82">
        <v>30</v>
      </c>
      <c r="G272" s="82">
        <v>30</v>
      </c>
      <c r="H272" s="82"/>
      <c r="I272" s="83"/>
    </row>
    <row r="273" spans="1:9" s="84" customFormat="1" ht="15" customHeight="1">
      <c r="A273" s="82"/>
      <c r="B273" s="82" t="s">
        <v>705</v>
      </c>
      <c r="C273" s="82" t="s">
        <v>599</v>
      </c>
      <c r="D273" s="82" t="s">
        <v>889</v>
      </c>
      <c r="E273" s="82" t="s">
        <v>115</v>
      </c>
      <c r="F273" s="82">
        <v>36.799999999999997</v>
      </c>
      <c r="G273" s="82">
        <v>36.799999999999997</v>
      </c>
      <c r="H273" s="82"/>
      <c r="I273" s="83"/>
    </row>
    <row r="274" spans="1:9" s="84" customFormat="1" ht="15" customHeight="1">
      <c r="A274" s="82"/>
      <c r="B274" s="82" t="s">
        <v>891</v>
      </c>
      <c r="C274" s="82" t="s">
        <v>599</v>
      </c>
      <c r="D274" s="82" t="s">
        <v>895</v>
      </c>
      <c r="E274" s="82" t="s">
        <v>599</v>
      </c>
      <c r="F274" s="82">
        <v>40</v>
      </c>
      <c r="G274" s="82">
        <v>40</v>
      </c>
      <c r="H274" s="82"/>
      <c r="I274" s="83"/>
    </row>
    <row r="275" spans="1:9" s="84" customFormat="1" ht="15" customHeight="1">
      <c r="A275" s="82"/>
      <c r="B275" s="82" t="s">
        <v>892</v>
      </c>
      <c r="C275" s="82" t="s">
        <v>599</v>
      </c>
      <c r="D275" s="82" t="s">
        <v>896</v>
      </c>
      <c r="E275" s="82" t="s">
        <v>116</v>
      </c>
      <c r="F275" s="82">
        <v>30</v>
      </c>
      <c r="G275" s="82">
        <v>30</v>
      </c>
      <c r="H275" s="82"/>
      <c r="I275" s="83"/>
    </row>
    <row r="276" spans="1:9" s="84" customFormat="1" ht="15" customHeight="1">
      <c r="A276" s="106"/>
      <c r="B276" s="106" t="s">
        <v>892</v>
      </c>
      <c r="C276" s="106" t="s">
        <v>599</v>
      </c>
      <c r="D276" s="106" t="s">
        <v>897</v>
      </c>
      <c r="E276" s="106" t="s">
        <v>599</v>
      </c>
      <c r="F276" s="106">
        <v>40</v>
      </c>
      <c r="G276" s="106">
        <v>40</v>
      </c>
      <c r="H276" s="106"/>
      <c r="I276" s="83"/>
    </row>
    <row r="277" spans="1:9" s="101" customFormat="1" ht="15" customHeight="1">
      <c r="A277" s="99"/>
      <c r="B277" s="99" t="s">
        <v>707</v>
      </c>
      <c r="C277" s="99" t="s">
        <v>599</v>
      </c>
      <c r="D277" s="99" t="s">
        <v>899</v>
      </c>
      <c r="E277" s="99" t="s">
        <v>900</v>
      </c>
      <c r="F277" s="99">
        <v>40</v>
      </c>
      <c r="G277" s="99">
        <v>40</v>
      </c>
      <c r="H277" s="99"/>
      <c r="I277" s="100"/>
    </row>
    <row r="278" spans="1:9" s="84" customFormat="1" ht="15" customHeight="1">
      <c r="A278" s="82"/>
      <c r="B278" s="82" t="s">
        <v>898</v>
      </c>
      <c r="C278" s="82" t="s">
        <v>599</v>
      </c>
      <c r="D278" s="82" t="s">
        <v>899</v>
      </c>
      <c r="E278" s="82" t="s">
        <v>599</v>
      </c>
      <c r="F278" s="82">
        <v>48</v>
      </c>
      <c r="G278" s="82">
        <v>48</v>
      </c>
      <c r="H278" s="82"/>
      <c r="I278" s="83"/>
    </row>
    <row r="279" spans="1:9" s="84" customFormat="1" ht="15" customHeight="1">
      <c r="A279" s="82"/>
      <c r="B279" s="82" t="s">
        <v>777</v>
      </c>
      <c r="C279" s="82" t="s">
        <v>599</v>
      </c>
      <c r="D279" s="82" t="s">
        <v>893</v>
      </c>
      <c r="E279" s="82" t="s">
        <v>112</v>
      </c>
      <c r="F279" s="82">
        <v>39</v>
      </c>
      <c r="G279" s="82">
        <v>39</v>
      </c>
      <c r="H279" s="82"/>
      <c r="I279" s="83"/>
    </row>
    <row r="280" spans="1:9" s="84" customFormat="1" ht="15" customHeight="1">
      <c r="A280" s="82"/>
      <c r="B280" s="109" t="s">
        <v>901</v>
      </c>
      <c r="C280" s="82"/>
      <c r="D280" s="82"/>
      <c r="E280" s="82"/>
      <c r="F280" s="82"/>
      <c r="G280" s="82"/>
      <c r="H280" s="82"/>
      <c r="I280" s="83"/>
    </row>
    <row r="281" spans="1:9" s="84" customFormat="1" ht="15" customHeight="1">
      <c r="A281" s="82"/>
      <c r="B281" s="82" t="s">
        <v>902</v>
      </c>
      <c r="C281" s="82" t="s">
        <v>599</v>
      </c>
      <c r="D281" s="82" t="s">
        <v>903</v>
      </c>
      <c r="E281" s="82" t="s">
        <v>111</v>
      </c>
      <c r="F281" s="82">
        <v>37</v>
      </c>
      <c r="G281" s="82">
        <v>37</v>
      </c>
      <c r="H281" s="82"/>
      <c r="I281" s="83"/>
    </row>
    <row r="282" spans="1:9" s="84" customFormat="1" ht="31.2">
      <c r="A282" s="79">
        <v>10</v>
      </c>
      <c r="B282" s="79" t="s">
        <v>904</v>
      </c>
      <c r="C282" s="85" t="s">
        <v>905</v>
      </c>
      <c r="D282" s="82"/>
      <c r="E282" s="82"/>
      <c r="F282" s="82"/>
      <c r="G282" s="82"/>
      <c r="H282" s="82"/>
      <c r="I282" s="83"/>
    </row>
    <row r="283" spans="1:9" s="84" customFormat="1" ht="15" customHeight="1">
      <c r="A283" s="82"/>
      <c r="B283" s="80" t="s">
        <v>597</v>
      </c>
      <c r="C283" s="82"/>
      <c r="D283" s="82"/>
      <c r="E283" s="82"/>
      <c r="F283" s="82"/>
      <c r="G283" s="82"/>
      <c r="H283" s="82"/>
      <c r="I283" s="83"/>
    </row>
    <row r="284" spans="1:9" s="84" customFormat="1" ht="15" customHeight="1">
      <c r="A284" s="82"/>
      <c r="B284" s="82" t="s">
        <v>880</v>
      </c>
      <c r="C284" s="82" t="s">
        <v>599</v>
      </c>
      <c r="D284" s="82" t="s">
        <v>906</v>
      </c>
      <c r="E284" s="82" t="s">
        <v>907</v>
      </c>
      <c r="F284" s="82">
        <v>94.8</v>
      </c>
      <c r="G284" s="82">
        <v>94.8</v>
      </c>
      <c r="H284" s="82"/>
      <c r="I284" s="83"/>
    </row>
    <row r="285" spans="1:9" s="84" customFormat="1">
      <c r="A285" s="82"/>
      <c r="B285" s="82" t="s">
        <v>110</v>
      </c>
      <c r="C285" s="82" t="s">
        <v>599</v>
      </c>
      <c r="D285" s="82" t="s">
        <v>908</v>
      </c>
      <c r="E285" s="85" t="s">
        <v>107</v>
      </c>
      <c r="F285" s="82">
        <v>24</v>
      </c>
      <c r="G285" s="82">
        <v>24</v>
      </c>
      <c r="H285" s="82"/>
      <c r="I285" s="83"/>
    </row>
    <row r="286" spans="1:9" s="84" customFormat="1" ht="15" customHeight="1">
      <c r="A286" s="82"/>
      <c r="B286" s="82" t="s">
        <v>685</v>
      </c>
      <c r="C286" s="82" t="s">
        <v>599</v>
      </c>
      <c r="D286" s="82" t="s">
        <v>908</v>
      </c>
      <c r="E286" s="82" t="s">
        <v>108</v>
      </c>
      <c r="F286" s="82">
        <v>60</v>
      </c>
      <c r="G286" s="82">
        <v>60</v>
      </c>
      <c r="H286" s="82"/>
      <c r="I286" s="83"/>
    </row>
    <row r="287" spans="1:9" s="84" customFormat="1">
      <c r="A287" s="82"/>
      <c r="B287" s="82" t="s">
        <v>877</v>
      </c>
      <c r="C287" s="82" t="s">
        <v>599</v>
      </c>
      <c r="D287" s="82" t="s">
        <v>908</v>
      </c>
      <c r="E287" s="85" t="s">
        <v>107</v>
      </c>
      <c r="F287" s="82">
        <v>80</v>
      </c>
      <c r="G287" s="82">
        <v>80</v>
      </c>
      <c r="H287" s="82"/>
      <c r="I287" s="83"/>
    </row>
    <row r="288" spans="1:9" s="84" customFormat="1" ht="15" customHeight="1">
      <c r="A288" s="82"/>
      <c r="B288" s="82" t="s">
        <v>877</v>
      </c>
      <c r="C288" s="82" t="s">
        <v>599</v>
      </c>
      <c r="D288" s="82" t="s">
        <v>908</v>
      </c>
      <c r="E288" s="82" t="s">
        <v>109</v>
      </c>
      <c r="F288" s="82">
        <v>20</v>
      </c>
      <c r="G288" s="82">
        <v>20</v>
      </c>
      <c r="H288" s="82"/>
      <c r="I288" s="83"/>
    </row>
    <row r="289" spans="1:9" s="84" customFormat="1" ht="15" customHeight="1">
      <c r="A289" s="82"/>
      <c r="B289" s="82" t="s">
        <v>106</v>
      </c>
      <c r="C289" s="82" t="s">
        <v>599</v>
      </c>
      <c r="D289" s="82" t="s">
        <v>912</v>
      </c>
      <c r="E289" s="82" t="s">
        <v>101</v>
      </c>
      <c r="F289" s="82">
        <v>10</v>
      </c>
      <c r="G289" s="82">
        <v>10</v>
      </c>
      <c r="H289" s="82"/>
      <c r="I289" s="83"/>
    </row>
    <row r="290" spans="1:9" s="84" customFormat="1">
      <c r="A290" s="82"/>
      <c r="B290" s="82" t="s">
        <v>910</v>
      </c>
      <c r="C290" s="82" t="s">
        <v>599</v>
      </c>
      <c r="D290" s="82" t="s">
        <v>913</v>
      </c>
      <c r="E290" s="85" t="s">
        <v>102</v>
      </c>
      <c r="F290" s="82">
        <v>16</v>
      </c>
      <c r="G290" s="82">
        <v>16</v>
      </c>
      <c r="H290" s="82"/>
      <c r="I290" s="83"/>
    </row>
    <row r="291" spans="1:9" s="101" customFormat="1" ht="15" customHeight="1">
      <c r="A291" s="82"/>
      <c r="B291" s="82" t="s">
        <v>909</v>
      </c>
      <c r="C291" s="82" t="s">
        <v>599</v>
      </c>
      <c r="D291" s="82" t="s">
        <v>914</v>
      </c>
      <c r="E291" s="82" t="s">
        <v>101</v>
      </c>
      <c r="F291" s="82">
        <v>20</v>
      </c>
      <c r="G291" s="82">
        <v>20</v>
      </c>
      <c r="H291" s="82"/>
      <c r="I291" s="100"/>
    </row>
    <row r="292" spans="1:9" s="84" customFormat="1" ht="15" customHeight="1">
      <c r="A292" s="82"/>
      <c r="B292" s="82" t="s">
        <v>911</v>
      </c>
      <c r="C292" s="82" t="s">
        <v>599</v>
      </c>
      <c r="D292" s="82" t="s">
        <v>915</v>
      </c>
      <c r="E292" s="82" t="s">
        <v>103</v>
      </c>
      <c r="F292" s="82">
        <v>15</v>
      </c>
      <c r="G292" s="82">
        <v>15</v>
      </c>
      <c r="H292" s="82"/>
      <c r="I292" s="83"/>
    </row>
    <row r="293" spans="1:9" s="84" customFormat="1" ht="15" customHeight="1">
      <c r="A293" s="82"/>
      <c r="B293" s="82" t="s">
        <v>880</v>
      </c>
      <c r="C293" s="82" t="s">
        <v>599</v>
      </c>
      <c r="D293" s="82" t="s">
        <v>916</v>
      </c>
      <c r="E293" s="82" t="s">
        <v>103</v>
      </c>
      <c r="F293" s="82">
        <v>61</v>
      </c>
      <c r="G293" s="82">
        <v>61</v>
      </c>
      <c r="H293" s="82"/>
      <c r="I293" s="83"/>
    </row>
    <row r="294" spans="1:9" s="84" customFormat="1" ht="15" customHeight="1">
      <c r="A294" s="82"/>
      <c r="B294" s="82" t="s">
        <v>880</v>
      </c>
      <c r="C294" s="82" t="s">
        <v>599</v>
      </c>
      <c r="D294" s="82" t="s">
        <v>917</v>
      </c>
      <c r="E294" s="82" t="s">
        <v>104</v>
      </c>
      <c r="F294" s="82">
        <v>8.5</v>
      </c>
      <c r="G294" s="82">
        <v>8.5</v>
      </c>
      <c r="H294" s="82"/>
      <c r="I294" s="83"/>
    </row>
    <row r="295" spans="1:9" s="84" customFormat="1" ht="15" customHeight="1">
      <c r="A295" s="82"/>
      <c r="B295" s="82" t="s">
        <v>105</v>
      </c>
      <c r="C295" s="82" t="s">
        <v>599</v>
      </c>
      <c r="D295" s="82" t="s">
        <v>918</v>
      </c>
      <c r="E295" s="82" t="s">
        <v>330</v>
      </c>
      <c r="F295" s="82">
        <v>90</v>
      </c>
      <c r="G295" s="82">
        <v>90</v>
      </c>
      <c r="H295" s="82"/>
      <c r="I295" s="83"/>
    </row>
    <row r="296" spans="1:9" s="84" customFormat="1" ht="15" customHeight="1">
      <c r="A296" s="82"/>
      <c r="B296" s="82" t="s">
        <v>100</v>
      </c>
      <c r="C296" s="82" t="s">
        <v>599</v>
      </c>
      <c r="D296" s="82" t="s">
        <v>919</v>
      </c>
      <c r="E296" s="82" t="s">
        <v>331</v>
      </c>
      <c r="F296" s="82">
        <v>16.5</v>
      </c>
      <c r="G296" s="82">
        <v>16.5</v>
      </c>
      <c r="H296" s="82"/>
      <c r="I296" s="83"/>
    </row>
    <row r="297" spans="1:9" s="84" customFormat="1" ht="15" customHeight="1">
      <c r="A297" s="82"/>
      <c r="B297" s="82" t="s">
        <v>926</v>
      </c>
      <c r="C297" s="82" t="s">
        <v>599</v>
      </c>
      <c r="D297" s="82" t="s">
        <v>920</v>
      </c>
      <c r="E297" s="82" t="s">
        <v>599</v>
      </c>
      <c r="F297" s="82">
        <v>8</v>
      </c>
      <c r="G297" s="82">
        <v>8</v>
      </c>
      <c r="H297" s="82"/>
      <c r="I297" s="83"/>
    </row>
    <row r="298" spans="1:9" s="84" customFormat="1" ht="15" customHeight="1">
      <c r="A298" s="82"/>
      <c r="B298" s="82" t="s">
        <v>927</v>
      </c>
      <c r="C298" s="82" t="s">
        <v>599</v>
      </c>
      <c r="D298" s="82" t="s">
        <v>921</v>
      </c>
      <c r="E298" s="82" t="s">
        <v>599</v>
      </c>
      <c r="F298" s="82">
        <v>8.1999999999999993</v>
      </c>
      <c r="G298" s="82">
        <v>8.1999999999999993</v>
      </c>
      <c r="H298" s="82"/>
      <c r="I298" s="83"/>
    </row>
    <row r="299" spans="1:9" s="84" customFormat="1" ht="15" customHeight="1">
      <c r="A299" s="82"/>
      <c r="B299" s="82" t="s">
        <v>928</v>
      </c>
      <c r="C299" s="82" t="s">
        <v>599</v>
      </c>
      <c r="D299" s="82" t="s">
        <v>922</v>
      </c>
      <c r="E299" s="82" t="s">
        <v>599</v>
      </c>
      <c r="F299" s="82">
        <v>5</v>
      </c>
      <c r="G299" s="82">
        <v>5</v>
      </c>
      <c r="H299" s="82"/>
      <c r="I299" s="83"/>
    </row>
    <row r="300" spans="1:9" s="84" customFormat="1" ht="15" customHeight="1">
      <c r="A300" s="82"/>
      <c r="B300" s="82" t="s">
        <v>929</v>
      </c>
      <c r="C300" s="82" t="s">
        <v>599</v>
      </c>
      <c r="D300" s="82" t="s">
        <v>923</v>
      </c>
      <c r="E300" s="82" t="s">
        <v>599</v>
      </c>
      <c r="F300" s="82">
        <v>24.6</v>
      </c>
      <c r="G300" s="82">
        <v>24.6</v>
      </c>
      <c r="H300" s="82"/>
      <c r="I300" s="83"/>
    </row>
    <row r="301" spans="1:9" s="84" customFormat="1" ht="15" customHeight="1">
      <c r="A301" s="82"/>
      <c r="B301" s="82" t="s">
        <v>930</v>
      </c>
      <c r="C301" s="82" t="s">
        <v>599</v>
      </c>
      <c r="D301" s="82" t="s">
        <v>924</v>
      </c>
      <c r="E301" s="82" t="s">
        <v>599</v>
      </c>
      <c r="F301" s="82">
        <v>8.1999999999999993</v>
      </c>
      <c r="G301" s="82">
        <v>8.1999999999999993</v>
      </c>
      <c r="H301" s="82"/>
      <c r="I301" s="83"/>
    </row>
    <row r="302" spans="1:9" s="84" customFormat="1" ht="15" customHeight="1">
      <c r="A302" s="82"/>
      <c r="B302" s="82" t="s">
        <v>931</v>
      </c>
      <c r="C302" s="82" t="s">
        <v>599</v>
      </c>
      <c r="D302" s="82" t="s">
        <v>895</v>
      </c>
      <c r="E302" s="82" t="s">
        <v>599</v>
      </c>
      <c r="F302" s="82">
        <v>5</v>
      </c>
      <c r="G302" s="82">
        <v>5</v>
      </c>
      <c r="H302" s="82"/>
      <c r="I302" s="83"/>
    </row>
    <row r="303" spans="1:9" s="84" customFormat="1" ht="15" customHeight="1">
      <c r="A303" s="82"/>
      <c r="B303" s="82" t="s">
        <v>932</v>
      </c>
      <c r="C303" s="82" t="s">
        <v>599</v>
      </c>
      <c r="D303" s="82" t="s">
        <v>925</v>
      </c>
      <c r="E303" s="82" t="s">
        <v>599</v>
      </c>
      <c r="F303" s="82">
        <v>15.5</v>
      </c>
      <c r="G303" s="82">
        <v>15.5</v>
      </c>
      <c r="H303" s="82"/>
      <c r="I303" s="83"/>
    </row>
    <row r="304" spans="1:9" s="84" customFormat="1" ht="15" customHeight="1">
      <c r="A304" s="82"/>
      <c r="B304" s="82" t="s">
        <v>686</v>
      </c>
      <c r="C304" s="82" t="s">
        <v>599</v>
      </c>
      <c r="D304" s="82" t="s">
        <v>702</v>
      </c>
      <c r="E304" s="82" t="s">
        <v>933</v>
      </c>
      <c r="F304" s="82">
        <v>70.5</v>
      </c>
      <c r="G304" s="82">
        <v>70.5</v>
      </c>
      <c r="H304" s="82"/>
      <c r="I304" s="83"/>
    </row>
    <row r="305" spans="1:9" s="84" customFormat="1" ht="15" customHeight="1">
      <c r="A305" s="106"/>
      <c r="B305" s="106" t="s">
        <v>686</v>
      </c>
      <c r="C305" s="106" t="s">
        <v>599</v>
      </c>
      <c r="D305" s="106" t="s">
        <v>934</v>
      </c>
      <c r="E305" s="106" t="s">
        <v>935</v>
      </c>
      <c r="F305" s="106"/>
      <c r="G305" s="106">
        <v>42</v>
      </c>
      <c r="H305" s="106"/>
      <c r="I305" s="83"/>
    </row>
    <row r="306" spans="1:9" s="101" customFormat="1" ht="28.5" customHeight="1">
      <c r="A306" s="96">
        <v>11</v>
      </c>
      <c r="B306" s="96" t="s">
        <v>936</v>
      </c>
      <c r="C306" s="102" t="s">
        <v>905</v>
      </c>
      <c r="D306" s="99"/>
      <c r="E306" s="99"/>
      <c r="F306" s="99"/>
      <c r="G306" s="99"/>
      <c r="H306" s="99"/>
      <c r="I306" s="100"/>
    </row>
    <row r="307" spans="1:9" s="84" customFormat="1" ht="15" customHeight="1">
      <c r="A307" s="82"/>
      <c r="B307" s="80" t="s">
        <v>293</v>
      </c>
      <c r="C307" s="82"/>
      <c r="D307" s="82"/>
      <c r="E307" s="82"/>
      <c r="F307" s="82"/>
      <c r="G307" s="82"/>
      <c r="H307" s="82"/>
      <c r="I307" s="83"/>
    </row>
    <row r="308" spans="1:9" s="84" customFormat="1" ht="15" customHeight="1">
      <c r="A308" s="82"/>
      <c r="B308" s="82" t="s">
        <v>1229</v>
      </c>
      <c r="C308" s="82" t="s">
        <v>599</v>
      </c>
      <c r="D308" s="82" t="s">
        <v>940</v>
      </c>
      <c r="E308" s="82" t="s">
        <v>95</v>
      </c>
      <c r="F308" s="82">
        <v>1</v>
      </c>
      <c r="G308" s="82">
        <v>1</v>
      </c>
      <c r="H308" s="82"/>
      <c r="I308" s="83"/>
    </row>
    <row r="309" spans="1:9" s="84" customFormat="1" ht="15" customHeight="1">
      <c r="A309" s="82"/>
      <c r="B309" s="82" t="s">
        <v>1221</v>
      </c>
      <c r="C309" s="82" t="s">
        <v>599</v>
      </c>
      <c r="D309" s="82" t="s">
        <v>941</v>
      </c>
      <c r="E309" s="82" t="s">
        <v>599</v>
      </c>
      <c r="F309" s="82">
        <v>0.5</v>
      </c>
      <c r="G309" s="82">
        <v>0.5</v>
      </c>
      <c r="H309" s="82"/>
      <c r="I309" s="83"/>
    </row>
    <row r="310" spans="1:9" s="84" customFormat="1" ht="15" customHeight="1">
      <c r="A310" s="82"/>
      <c r="B310" s="82" t="s">
        <v>1222</v>
      </c>
      <c r="C310" s="82" t="s">
        <v>599</v>
      </c>
      <c r="D310" s="82" t="s">
        <v>752</v>
      </c>
      <c r="E310" s="82" t="s">
        <v>599</v>
      </c>
      <c r="F310" s="82">
        <v>1</v>
      </c>
      <c r="G310" s="82">
        <v>1</v>
      </c>
      <c r="H310" s="82"/>
      <c r="I310" s="83"/>
    </row>
    <row r="311" spans="1:9" s="84" customFormat="1" ht="15" customHeight="1">
      <c r="A311" s="82"/>
      <c r="B311" s="82" t="s">
        <v>1223</v>
      </c>
      <c r="C311" s="82" t="s">
        <v>599</v>
      </c>
      <c r="D311" s="82" t="s">
        <v>942</v>
      </c>
      <c r="E311" s="82" t="s">
        <v>599</v>
      </c>
      <c r="F311" s="82">
        <v>5</v>
      </c>
      <c r="G311" s="82">
        <v>5</v>
      </c>
      <c r="H311" s="82"/>
      <c r="I311" s="83"/>
    </row>
    <row r="312" spans="1:9" s="84" customFormat="1" ht="15" customHeight="1">
      <c r="A312" s="82"/>
      <c r="B312" s="82" t="s">
        <v>1224</v>
      </c>
      <c r="C312" s="82" t="s">
        <v>599</v>
      </c>
      <c r="D312" s="82" t="s">
        <v>943</v>
      </c>
      <c r="E312" s="82" t="s">
        <v>599</v>
      </c>
      <c r="F312" s="82">
        <v>0.5</v>
      </c>
      <c r="G312" s="82">
        <v>0.5</v>
      </c>
      <c r="H312" s="82"/>
      <c r="I312" s="83"/>
    </row>
    <row r="313" spans="1:9" s="84" customFormat="1" ht="15" customHeight="1">
      <c r="A313" s="82"/>
      <c r="B313" s="82" t="s">
        <v>1224</v>
      </c>
      <c r="C313" s="82" t="s">
        <v>599</v>
      </c>
      <c r="D313" s="82" t="s">
        <v>944</v>
      </c>
      <c r="E313" s="82" t="s">
        <v>96</v>
      </c>
      <c r="F313" s="82">
        <v>5</v>
      </c>
      <c r="G313" s="82">
        <v>5</v>
      </c>
      <c r="H313" s="82"/>
      <c r="I313" s="83"/>
    </row>
    <row r="314" spans="1:9" s="84" customFormat="1" ht="15" customHeight="1">
      <c r="A314" s="82"/>
      <c r="B314" s="82" t="s">
        <v>1224</v>
      </c>
      <c r="C314" s="82" t="s">
        <v>599</v>
      </c>
      <c r="D314" s="82" t="s">
        <v>944</v>
      </c>
      <c r="E314" s="82" t="s">
        <v>599</v>
      </c>
      <c r="F314" s="82">
        <v>0.5</v>
      </c>
      <c r="G314" s="82">
        <v>0.5</v>
      </c>
      <c r="H314" s="82"/>
      <c r="I314" s="83"/>
    </row>
    <row r="315" spans="1:9" s="84" customFormat="1" ht="15" customHeight="1">
      <c r="A315" s="82"/>
      <c r="B315" s="82" t="s">
        <v>1221</v>
      </c>
      <c r="C315" s="82" t="s">
        <v>599</v>
      </c>
      <c r="D315" s="82" t="s">
        <v>945</v>
      </c>
      <c r="E315" s="82" t="s">
        <v>599</v>
      </c>
      <c r="F315" s="82">
        <v>0.4</v>
      </c>
      <c r="G315" s="82">
        <v>0.4</v>
      </c>
      <c r="H315" s="82"/>
      <c r="I315" s="83"/>
    </row>
    <row r="316" spans="1:9" s="84" customFormat="1" ht="15" customHeight="1">
      <c r="A316" s="82"/>
      <c r="B316" s="82" t="s">
        <v>1224</v>
      </c>
      <c r="C316" s="82" t="s">
        <v>599</v>
      </c>
      <c r="D316" s="82" t="s">
        <v>946</v>
      </c>
      <c r="E316" s="82" t="s">
        <v>599</v>
      </c>
      <c r="F316" s="82">
        <v>4</v>
      </c>
      <c r="G316" s="82">
        <v>4</v>
      </c>
      <c r="H316" s="82"/>
      <c r="I316" s="83"/>
    </row>
    <row r="317" spans="1:9" s="84" customFormat="1">
      <c r="A317" s="82"/>
      <c r="B317" s="82" t="s">
        <v>686</v>
      </c>
      <c r="C317" s="82" t="s">
        <v>599</v>
      </c>
      <c r="D317" s="82" t="s">
        <v>760</v>
      </c>
      <c r="E317" s="85" t="s">
        <v>97</v>
      </c>
      <c r="F317" s="82">
        <v>19.399999999999999</v>
      </c>
      <c r="G317" s="82">
        <v>19.399999999999999</v>
      </c>
      <c r="H317" s="82"/>
      <c r="I317" s="83"/>
    </row>
    <row r="318" spans="1:9" s="84" customFormat="1" ht="15" customHeight="1">
      <c r="A318" s="82"/>
      <c r="B318" s="82" t="s">
        <v>1221</v>
      </c>
      <c r="C318" s="82" t="s">
        <v>599</v>
      </c>
      <c r="D318" s="82" t="s">
        <v>947</v>
      </c>
      <c r="E318" s="82" t="s">
        <v>96</v>
      </c>
      <c r="F318" s="82">
        <v>0.7</v>
      </c>
      <c r="G318" s="82">
        <v>0.7</v>
      </c>
      <c r="H318" s="82"/>
      <c r="I318" s="83"/>
    </row>
    <row r="319" spans="1:9" s="84" customFormat="1" ht="15" customHeight="1">
      <c r="A319" s="82"/>
      <c r="B319" s="82" t="s">
        <v>1221</v>
      </c>
      <c r="C319" s="82" t="s">
        <v>599</v>
      </c>
      <c r="D319" s="82" t="s">
        <v>948</v>
      </c>
      <c r="E319" s="82" t="s">
        <v>599</v>
      </c>
      <c r="F319" s="82">
        <v>0.4</v>
      </c>
      <c r="G319" s="82">
        <v>0.4</v>
      </c>
      <c r="H319" s="82"/>
      <c r="I319" s="83"/>
    </row>
    <row r="320" spans="1:9" s="84" customFormat="1" ht="15" customHeight="1">
      <c r="A320" s="82"/>
      <c r="B320" s="82" t="s">
        <v>937</v>
      </c>
      <c r="C320" s="82" t="s">
        <v>599</v>
      </c>
      <c r="D320" s="82" t="s">
        <v>949</v>
      </c>
      <c r="E320" s="82" t="s">
        <v>599</v>
      </c>
      <c r="F320" s="82">
        <v>4.5</v>
      </c>
      <c r="G320" s="82">
        <v>4.5</v>
      </c>
      <c r="H320" s="82"/>
      <c r="I320" s="83"/>
    </row>
    <row r="321" spans="1:9" s="84" customFormat="1" ht="15" customHeight="1">
      <c r="A321" s="82"/>
      <c r="B321" s="82" t="s">
        <v>938</v>
      </c>
      <c r="C321" s="82" t="s">
        <v>599</v>
      </c>
      <c r="D321" s="82" t="s">
        <v>950</v>
      </c>
      <c r="E321" s="82" t="s">
        <v>98</v>
      </c>
      <c r="F321" s="82">
        <v>4.8</v>
      </c>
      <c r="G321" s="82">
        <v>4.8</v>
      </c>
      <c r="H321" s="82"/>
      <c r="I321" s="83"/>
    </row>
    <row r="322" spans="1:9" s="84" customFormat="1" ht="15" customHeight="1">
      <c r="A322" s="82"/>
      <c r="B322" s="82" t="s">
        <v>939</v>
      </c>
      <c r="C322" s="82" t="s">
        <v>599</v>
      </c>
      <c r="D322" s="82" t="s">
        <v>951</v>
      </c>
      <c r="E322" s="82" t="s">
        <v>599</v>
      </c>
      <c r="F322" s="82">
        <v>5</v>
      </c>
      <c r="G322" s="82">
        <v>5</v>
      </c>
      <c r="H322" s="82"/>
      <c r="I322" s="83"/>
    </row>
    <row r="323" spans="1:9" s="101" customFormat="1" ht="15" customHeight="1">
      <c r="A323" s="82"/>
      <c r="B323" s="82" t="s">
        <v>952</v>
      </c>
      <c r="C323" s="82" t="s">
        <v>599</v>
      </c>
      <c r="D323" s="82" t="s">
        <v>954</v>
      </c>
      <c r="E323" s="82" t="s">
        <v>599</v>
      </c>
      <c r="F323" s="82">
        <v>11.4</v>
      </c>
      <c r="G323" s="82">
        <v>11.4</v>
      </c>
      <c r="H323" s="82"/>
      <c r="I323" s="100"/>
    </row>
    <row r="324" spans="1:9" s="84" customFormat="1" ht="15" customHeight="1">
      <c r="A324" s="82"/>
      <c r="B324" s="82" t="s">
        <v>953</v>
      </c>
      <c r="C324" s="82" t="s">
        <v>599</v>
      </c>
      <c r="D324" s="82" t="s">
        <v>955</v>
      </c>
      <c r="E324" s="82" t="s">
        <v>599</v>
      </c>
      <c r="F324" s="82">
        <v>5</v>
      </c>
      <c r="G324" s="82">
        <v>5</v>
      </c>
      <c r="H324" s="82"/>
      <c r="I324" s="83"/>
    </row>
    <row r="325" spans="1:9" s="84" customFormat="1" ht="15" customHeight="1">
      <c r="A325" s="82"/>
      <c r="B325" s="82" t="s">
        <v>1221</v>
      </c>
      <c r="C325" s="82" t="s">
        <v>599</v>
      </c>
      <c r="D325" s="82" t="s">
        <v>896</v>
      </c>
      <c r="E325" s="82" t="s">
        <v>599</v>
      </c>
      <c r="F325" s="82">
        <v>3</v>
      </c>
      <c r="G325" s="82">
        <v>3</v>
      </c>
      <c r="H325" s="82"/>
      <c r="I325" s="83"/>
    </row>
    <row r="326" spans="1:9" s="84" customFormat="1">
      <c r="A326" s="82"/>
      <c r="B326" s="82" t="s">
        <v>685</v>
      </c>
      <c r="C326" s="82" t="s">
        <v>599</v>
      </c>
      <c r="D326" s="82" t="s">
        <v>956</v>
      </c>
      <c r="E326" s="85" t="s">
        <v>99</v>
      </c>
      <c r="F326" s="82">
        <v>76</v>
      </c>
      <c r="G326" s="82">
        <v>76</v>
      </c>
      <c r="H326" s="82"/>
      <c r="I326" s="83"/>
    </row>
    <row r="327" spans="1:9" s="84" customFormat="1" ht="15" customHeight="1">
      <c r="A327" s="82"/>
      <c r="B327" s="82" t="s">
        <v>94</v>
      </c>
      <c r="C327" s="82" t="s">
        <v>599</v>
      </c>
      <c r="D327" s="82" t="s">
        <v>962</v>
      </c>
      <c r="E327" s="82" t="s">
        <v>89</v>
      </c>
      <c r="F327" s="82">
        <v>9</v>
      </c>
      <c r="G327" s="82">
        <v>9</v>
      </c>
      <c r="H327" s="82"/>
      <c r="I327" s="83"/>
    </row>
    <row r="328" spans="1:9" s="84" customFormat="1" ht="15" customHeight="1">
      <c r="A328" s="82"/>
      <c r="B328" s="82" t="s">
        <v>1224</v>
      </c>
      <c r="C328" s="82" t="s">
        <v>599</v>
      </c>
      <c r="D328" s="82" t="s">
        <v>963</v>
      </c>
      <c r="E328" s="82" t="s">
        <v>599</v>
      </c>
      <c r="F328" s="82">
        <v>1.5</v>
      </c>
      <c r="G328" s="82">
        <v>1.5</v>
      </c>
      <c r="H328" s="82"/>
      <c r="I328" s="83"/>
    </row>
    <row r="329" spans="1:9" s="84" customFormat="1" ht="15" customHeight="1">
      <c r="A329" s="82"/>
      <c r="B329" s="82" t="s">
        <v>650</v>
      </c>
      <c r="C329" s="82" t="s">
        <v>599</v>
      </c>
      <c r="D329" s="82" t="s">
        <v>964</v>
      </c>
      <c r="E329" s="82" t="s">
        <v>599</v>
      </c>
      <c r="F329" s="82">
        <v>81</v>
      </c>
      <c r="G329" s="82">
        <v>81</v>
      </c>
      <c r="H329" s="82"/>
      <c r="I329" s="83"/>
    </row>
    <row r="330" spans="1:9" s="84" customFormat="1" ht="15" customHeight="1">
      <c r="A330" s="82"/>
      <c r="B330" s="82" t="s">
        <v>957</v>
      </c>
      <c r="C330" s="82" t="s">
        <v>599</v>
      </c>
      <c r="D330" s="82" t="s">
        <v>965</v>
      </c>
      <c r="E330" s="82" t="s">
        <v>599</v>
      </c>
      <c r="F330" s="82">
        <v>2.5</v>
      </c>
      <c r="G330" s="82">
        <v>2.5</v>
      </c>
      <c r="H330" s="82"/>
      <c r="I330" s="83"/>
    </row>
    <row r="331" spans="1:9" s="84" customFormat="1" ht="15" customHeight="1">
      <c r="A331" s="82"/>
      <c r="B331" s="82" t="s">
        <v>958</v>
      </c>
      <c r="C331" s="82" t="s">
        <v>599</v>
      </c>
      <c r="D331" s="82" t="s">
        <v>966</v>
      </c>
      <c r="E331" s="82" t="s">
        <v>599</v>
      </c>
      <c r="F331" s="82">
        <v>1</v>
      </c>
      <c r="G331" s="82">
        <v>1</v>
      </c>
      <c r="H331" s="82"/>
      <c r="I331" s="83"/>
    </row>
    <row r="332" spans="1:9" s="84" customFormat="1" ht="15" customHeight="1">
      <c r="A332" s="82"/>
      <c r="B332" s="82" t="s">
        <v>777</v>
      </c>
      <c r="C332" s="82" t="s">
        <v>599</v>
      </c>
      <c r="D332" s="82" t="s">
        <v>967</v>
      </c>
      <c r="E332" s="82" t="s">
        <v>90</v>
      </c>
      <c r="F332" s="82">
        <v>27.01</v>
      </c>
      <c r="G332" s="82">
        <v>27.01</v>
      </c>
      <c r="H332" s="82"/>
      <c r="I332" s="83"/>
    </row>
    <row r="333" spans="1:9" s="84" customFormat="1" ht="15" customHeight="1">
      <c r="A333" s="82"/>
      <c r="B333" s="82" t="s">
        <v>959</v>
      </c>
      <c r="C333" s="82" t="s">
        <v>599</v>
      </c>
      <c r="D333" s="82" t="s">
        <v>968</v>
      </c>
      <c r="E333" s="82" t="s">
        <v>599</v>
      </c>
      <c r="F333" s="82">
        <v>5.45</v>
      </c>
      <c r="G333" s="82">
        <v>5.45</v>
      </c>
      <c r="H333" s="82"/>
      <c r="I333" s="83"/>
    </row>
    <row r="334" spans="1:9" s="84" customFormat="1" ht="15" customHeight="1">
      <c r="A334" s="82"/>
      <c r="B334" s="82" t="s">
        <v>704</v>
      </c>
      <c r="C334" s="82" t="s">
        <v>599</v>
      </c>
      <c r="D334" s="82" t="s">
        <v>969</v>
      </c>
      <c r="E334" s="82" t="s">
        <v>599</v>
      </c>
      <c r="F334" s="82">
        <v>25.61</v>
      </c>
      <c r="G334" s="82">
        <v>25.61</v>
      </c>
      <c r="H334" s="82"/>
      <c r="I334" s="83"/>
    </row>
    <row r="335" spans="1:9" s="84" customFormat="1" ht="15" customHeight="1">
      <c r="A335" s="106"/>
      <c r="B335" s="106" t="s">
        <v>960</v>
      </c>
      <c r="C335" s="106" t="s">
        <v>599</v>
      </c>
      <c r="D335" s="106" t="s">
        <v>970</v>
      </c>
      <c r="E335" s="106" t="s">
        <v>91</v>
      </c>
      <c r="F335" s="106">
        <v>33.340000000000003</v>
      </c>
      <c r="G335" s="106">
        <v>33.340000000000003</v>
      </c>
      <c r="H335" s="106"/>
      <c r="I335" s="83"/>
    </row>
    <row r="336" spans="1:9" s="101" customFormat="1" ht="15" customHeight="1">
      <c r="A336" s="99"/>
      <c r="B336" s="99" t="s">
        <v>961</v>
      </c>
      <c r="C336" s="99" t="s">
        <v>599</v>
      </c>
      <c r="D336" s="99" t="s">
        <v>971</v>
      </c>
      <c r="E336" s="99" t="s">
        <v>599</v>
      </c>
      <c r="F336" s="99">
        <v>14.7</v>
      </c>
      <c r="G336" s="99">
        <v>14.7</v>
      </c>
      <c r="H336" s="99"/>
      <c r="I336" s="100"/>
    </row>
    <row r="337" spans="1:9" s="84" customFormat="1" ht="15" customHeight="1">
      <c r="A337" s="82"/>
      <c r="B337" s="82" t="s">
        <v>1224</v>
      </c>
      <c r="C337" s="82" t="s">
        <v>599</v>
      </c>
      <c r="D337" s="82" t="s">
        <v>972</v>
      </c>
      <c r="E337" s="82" t="s">
        <v>90</v>
      </c>
      <c r="F337" s="82">
        <v>2.5</v>
      </c>
      <c r="G337" s="82">
        <v>2.5</v>
      </c>
      <c r="H337" s="82"/>
      <c r="I337" s="83"/>
    </row>
    <row r="338" spans="1:9" s="84" customFormat="1" ht="15" customHeight="1">
      <c r="A338" s="82"/>
      <c r="B338" s="82" t="s">
        <v>1225</v>
      </c>
      <c r="C338" s="82" t="s">
        <v>599</v>
      </c>
      <c r="D338" s="82" t="s">
        <v>973</v>
      </c>
      <c r="E338" s="82" t="s">
        <v>92</v>
      </c>
      <c r="F338" s="82">
        <v>3.6</v>
      </c>
      <c r="G338" s="82">
        <v>3.6</v>
      </c>
      <c r="H338" s="82"/>
      <c r="I338" s="83"/>
    </row>
    <row r="339" spans="1:9" s="84" customFormat="1" ht="15" customHeight="1">
      <c r="A339" s="82"/>
      <c r="B339" s="82" t="s">
        <v>706</v>
      </c>
      <c r="C339" s="82" t="s">
        <v>599</v>
      </c>
      <c r="D339" s="82" t="s">
        <v>974</v>
      </c>
      <c r="E339" s="82" t="s">
        <v>93</v>
      </c>
      <c r="F339" s="82">
        <v>20.5</v>
      </c>
      <c r="G339" s="82">
        <v>20.5</v>
      </c>
      <c r="H339" s="82"/>
      <c r="I339" s="83"/>
    </row>
    <row r="340" spans="1:9" s="84" customFormat="1" ht="15" customHeight="1">
      <c r="A340" s="82"/>
      <c r="B340" s="82" t="s">
        <v>880</v>
      </c>
      <c r="C340" s="82" t="s">
        <v>599</v>
      </c>
      <c r="D340" s="82" t="s">
        <v>985</v>
      </c>
      <c r="E340" s="82" t="s">
        <v>84</v>
      </c>
      <c r="F340" s="82">
        <v>28.5</v>
      </c>
      <c r="G340" s="82">
        <v>28.5</v>
      </c>
      <c r="H340" s="82"/>
      <c r="I340" s="83"/>
    </row>
    <row r="341" spans="1:9" s="84" customFormat="1" ht="15" customHeight="1">
      <c r="A341" s="82"/>
      <c r="B341" s="82" t="s">
        <v>1224</v>
      </c>
      <c r="C341" s="82" t="s">
        <v>599</v>
      </c>
      <c r="D341" s="82" t="s">
        <v>986</v>
      </c>
      <c r="E341" s="82" t="s">
        <v>599</v>
      </c>
      <c r="F341" s="82">
        <v>2.4</v>
      </c>
      <c r="G341" s="82">
        <v>2.4</v>
      </c>
      <c r="H341" s="82"/>
      <c r="I341" s="83"/>
    </row>
    <row r="342" spans="1:9" s="84" customFormat="1" ht="15" customHeight="1">
      <c r="A342" s="82"/>
      <c r="B342" s="82" t="s">
        <v>1226</v>
      </c>
      <c r="C342" s="82" t="s">
        <v>599</v>
      </c>
      <c r="D342" s="82" t="s">
        <v>987</v>
      </c>
      <c r="E342" s="82" t="s">
        <v>599</v>
      </c>
      <c r="F342" s="82">
        <v>6.4</v>
      </c>
      <c r="G342" s="82">
        <v>6.4</v>
      </c>
      <c r="H342" s="82"/>
      <c r="I342" s="83"/>
    </row>
    <row r="343" spans="1:9" s="84" customFormat="1" ht="15" customHeight="1">
      <c r="A343" s="82"/>
      <c r="B343" s="82" t="s">
        <v>877</v>
      </c>
      <c r="C343" s="82" t="s">
        <v>599</v>
      </c>
      <c r="D343" s="82" t="s">
        <v>988</v>
      </c>
      <c r="E343" s="82" t="s">
        <v>599</v>
      </c>
      <c r="F343" s="82">
        <v>15.4</v>
      </c>
      <c r="G343" s="82">
        <v>15.4</v>
      </c>
      <c r="H343" s="82"/>
      <c r="I343" s="83"/>
    </row>
    <row r="344" spans="1:9" s="84" customFormat="1" ht="15" customHeight="1">
      <c r="A344" s="82"/>
      <c r="B344" s="82" t="s">
        <v>975</v>
      </c>
      <c r="C344" s="82" t="s">
        <v>599</v>
      </c>
      <c r="D344" s="82" t="s">
        <v>988</v>
      </c>
      <c r="E344" s="82" t="s">
        <v>599</v>
      </c>
      <c r="F344" s="82">
        <v>10.4</v>
      </c>
      <c r="G344" s="82">
        <v>10.4</v>
      </c>
      <c r="H344" s="82"/>
      <c r="I344" s="83"/>
    </row>
    <row r="345" spans="1:9" s="84" customFormat="1" ht="15" customHeight="1">
      <c r="A345" s="82"/>
      <c r="B345" s="82" t="s">
        <v>976</v>
      </c>
      <c r="C345" s="82" t="s">
        <v>599</v>
      </c>
      <c r="D345" s="82" t="s">
        <v>989</v>
      </c>
      <c r="E345" s="82" t="s">
        <v>599</v>
      </c>
      <c r="F345" s="82">
        <v>13.3</v>
      </c>
      <c r="G345" s="82">
        <v>13.3</v>
      </c>
      <c r="H345" s="82"/>
      <c r="I345" s="83"/>
    </row>
    <row r="346" spans="1:9" s="84" customFormat="1" ht="15" customHeight="1">
      <c r="A346" s="82"/>
      <c r="B346" s="82" t="s">
        <v>784</v>
      </c>
      <c r="C346" s="82" t="s">
        <v>599</v>
      </c>
      <c r="D346" s="82" t="s">
        <v>989</v>
      </c>
      <c r="E346" s="82" t="s">
        <v>599</v>
      </c>
      <c r="F346" s="82">
        <v>13.6</v>
      </c>
      <c r="G346" s="82">
        <v>13.6</v>
      </c>
      <c r="H346" s="82"/>
      <c r="I346" s="83"/>
    </row>
    <row r="347" spans="1:9" s="84" customFormat="1" ht="15" customHeight="1">
      <c r="A347" s="82"/>
      <c r="B347" s="82" t="s">
        <v>977</v>
      </c>
      <c r="C347" s="82" t="s">
        <v>599</v>
      </c>
      <c r="D347" s="82" t="s">
        <v>990</v>
      </c>
      <c r="E347" s="82" t="s">
        <v>599</v>
      </c>
      <c r="F347" s="82">
        <v>14.5</v>
      </c>
      <c r="G347" s="82">
        <v>14.5</v>
      </c>
      <c r="H347" s="82"/>
      <c r="I347" s="83"/>
    </row>
    <row r="348" spans="1:9" s="84" customFormat="1" ht="15" customHeight="1">
      <c r="A348" s="82"/>
      <c r="B348" s="82" t="s">
        <v>978</v>
      </c>
      <c r="C348" s="82" t="s">
        <v>599</v>
      </c>
      <c r="D348" s="82" t="s">
        <v>991</v>
      </c>
      <c r="E348" s="82" t="s">
        <v>599</v>
      </c>
      <c r="F348" s="82">
        <v>6.3</v>
      </c>
      <c r="G348" s="82">
        <v>6.3</v>
      </c>
      <c r="H348" s="82"/>
      <c r="I348" s="83"/>
    </row>
    <row r="349" spans="1:9" s="84" customFormat="1" ht="15" customHeight="1">
      <c r="A349" s="82"/>
      <c r="B349" s="82" t="s">
        <v>979</v>
      </c>
      <c r="C349" s="82" t="s">
        <v>599</v>
      </c>
      <c r="D349" s="82" t="s">
        <v>992</v>
      </c>
      <c r="E349" s="82" t="s">
        <v>85</v>
      </c>
      <c r="F349" s="82">
        <v>8.3000000000000007</v>
      </c>
      <c r="G349" s="82">
        <v>8.3000000000000007</v>
      </c>
      <c r="H349" s="82"/>
      <c r="I349" s="83"/>
    </row>
    <row r="350" spans="1:9" s="84" customFormat="1" ht="15" customHeight="1">
      <c r="A350" s="82"/>
      <c r="B350" s="82" t="s">
        <v>980</v>
      </c>
      <c r="C350" s="82" t="s">
        <v>599</v>
      </c>
      <c r="D350" s="82" t="s">
        <v>993</v>
      </c>
      <c r="E350" s="82" t="s">
        <v>599</v>
      </c>
      <c r="F350" s="82">
        <v>23.55</v>
      </c>
      <c r="G350" s="82">
        <v>23.55</v>
      </c>
      <c r="H350" s="82"/>
      <c r="I350" s="83"/>
    </row>
    <row r="351" spans="1:9" s="84" customFormat="1" ht="15" customHeight="1">
      <c r="A351" s="82"/>
      <c r="B351" s="82" t="s">
        <v>981</v>
      </c>
      <c r="C351" s="82" t="s">
        <v>599</v>
      </c>
      <c r="D351" s="82" t="s">
        <v>994</v>
      </c>
      <c r="E351" s="82" t="s">
        <v>599</v>
      </c>
      <c r="F351" s="82">
        <v>14</v>
      </c>
      <c r="G351" s="82">
        <v>14</v>
      </c>
      <c r="H351" s="82"/>
      <c r="I351" s="83"/>
    </row>
    <row r="352" spans="1:9" s="84" customFormat="1" ht="15" customHeight="1">
      <c r="A352" s="82"/>
      <c r="B352" s="82" t="s">
        <v>982</v>
      </c>
      <c r="C352" s="82" t="s">
        <v>599</v>
      </c>
      <c r="D352" s="82" t="s">
        <v>995</v>
      </c>
      <c r="E352" s="82" t="s">
        <v>599</v>
      </c>
      <c r="F352" s="82">
        <v>9.1999999999999993</v>
      </c>
      <c r="G352" s="82">
        <v>9.1999999999999993</v>
      </c>
      <c r="H352" s="82"/>
      <c r="I352" s="83"/>
    </row>
    <row r="353" spans="1:9" s="84" customFormat="1">
      <c r="A353" s="82"/>
      <c r="B353" s="82" t="s">
        <v>983</v>
      </c>
      <c r="C353" s="82" t="s">
        <v>599</v>
      </c>
      <c r="D353" s="82" t="s">
        <v>996</v>
      </c>
      <c r="E353" s="85" t="s">
        <v>86</v>
      </c>
      <c r="F353" s="82">
        <v>27.25</v>
      </c>
      <c r="G353" s="82">
        <v>27.25</v>
      </c>
      <c r="H353" s="82"/>
      <c r="I353" s="83"/>
    </row>
    <row r="354" spans="1:9" s="84" customFormat="1" ht="15" customHeight="1">
      <c r="A354" s="82"/>
      <c r="B354" s="82" t="s">
        <v>984</v>
      </c>
      <c r="C354" s="82" t="s">
        <v>599</v>
      </c>
      <c r="D354" s="82" t="s">
        <v>997</v>
      </c>
      <c r="E354" s="82" t="s">
        <v>87</v>
      </c>
      <c r="F354" s="82">
        <v>29.3</v>
      </c>
      <c r="G354" s="82">
        <v>29.3</v>
      </c>
      <c r="H354" s="82"/>
      <c r="I354" s="83"/>
    </row>
    <row r="355" spans="1:9" s="101" customFormat="1" ht="15" customHeight="1">
      <c r="A355" s="82"/>
      <c r="B355" s="82" t="s">
        <v>781</v>
      </c>
      <c r="C355" s="82" t="s">
        <v>599</v>
      </c>
      <c r="D355" s="82" t="s">
        <v>1000</v>
      </c>
      <c r="E355" s="82" t="s">
        <v>599</v>
      </c>
      <c r="F355" s="82">
        <v>19.8</v>
      </c>
      <c r="G355" s="82">
        <v>19.8</v>
      </c>
      <c r="H355" s="82"/>
      <c r="I355" s="100"/>
    </row>
    <row r="356" spans="1:9" s="84" customFormat="1">
      <c r="A356" s="82"/>
      <c r="B356" s="82" t="s">
        <v>998</v>
      </c>
      <c r="C356" s="82" t="s">
        <v>599</v>
      </c>
      <c r="D356" s="82" t="s">
        <v>1001</v>
      </c>
      <c r="E356" s="85" t="s">
        <v>88</v>
      </c>
      <c r="F356" s="82">
        <v>34.200000000000003</v>
      </c>
      <c r="G356" s="82">
        <v>34.200000000000003</v>
      </c>
      <c r="H356" s="82"/>
      <c r="I356" s="83"/>
    </row>
    <row r="357" spans="1:9" s="84" customFormat="1" ht="15" customHeight="1">
      <c r="A357" s="82"/>
      <c r="B357" s="82" t="s">
        <v>999</v>
      </c>
      <c r="C357" s="82" t="s">
        <v>599</v>
      </c>
      <c r="D357" s="82" t="s">
        <v>1002</v>
      </c>
      <c r="E357" s="82" t="s">
        <v>87</v>
      </c>
      <c r="F357" s="82">
        <v>12.7</v>
      </c>
      <c r="G357" s="82">
        <v>12.7</v>
      </c>
      <c r="H357" s="82"/>
      <c r="I357" s="83"/>
    </row>
    <row r="358" spans="1:9" s="84" customFormat="1" ht="15" customHeight="1">
      <c r="A358" s="82"/>
      <c r="B358" s="82" t="s">
        <v>1224</v>
      </c>
      <c r="C358" s="82" t="s">
        <v>599</v>
      </c>
      <c r="D358" s="82" t="s">
        <v>1003</v>
      </c>
      <c r="E358" s="82" t="s">
        <v>599</v>
      </c>
      <c r="F358" s="82">
        <v>2</v>
      </c>
      <c r="G358" s="82">
        <v>2</v>
      </c>
      <c r="H358" s="82"/>
      <c r="I358" s="83"/>
    </row>
    <row r="359" spans="1:9" s="84" customFormat="1" ht="15" customHeight="1">
      <c r="A359" s="82"/>
      <c r="B359" s="82" t="s">
        <v>651</v>
      </c>
      <c r="C359" s="82" t="s">
        <v>599</v>
      </c>
      <c r="D359" s="82" t="s">
        <v>1004</v>
      </c>
      <c r="E359" s="82" t="s">
        <v>599</v>
      </c>
      <c r="F359" s="82">
        <v>13.4</v>
      </c>
      <c r="G359" s="82">
        <v>13.4</v>
      </c>
      <c r="H359" s="82"/>
      <c r="I359" s="83"/>
    </row>
    <row r="360" spans="1:9" s="84" customFormat="1" ht="15" customHeight="1">
      <c r="A360" s="82"/>
      <c r="B360" s="82" t="s">
        <v>783</v>
      </c>
      <c r="C360" s="82" t="s">
        <v>599</v>
      </c>
      <c r="D360" s="82" t="s">
        <v>1015</v>
      </c>
      <c r="E360" s="82" t="s">
        <v>82</v>
      </c>
      <c r="F360" s="82">
        <v>35.6</v>
      </c>
      <c r="G360" s="82">
        <v>35.6</v>
      </c>
      <c r="H360" s="82"/>
      <c r="I360" s="83"/>
    </row>
    <row r="361" spans="1:9" s="84" customFormat="1" ht="15" customHeight="1">
      <c r="A361" s="82"/>
      <c r="B361" s="82" t="s">
        <v>1227</v>
      </c>
      <c r="C361" s="82" t="s">
        <v>599</v>
      </c>
      <c r="D361" s="82" t="s">
        <v>1016</v>
      </c>
      <c r="E361" s="82" t="s">
        <v>83</v>
      </c>
      <c r="F361" s="82">
        <v>17.399999999999999</v>
      </c>
      <c r="G361" s="82">
        <v>17.399999999999999</v>
      </c>
      <c r="H361" s="82"/>
      <c r="I361" s="83"/>
    </row>
    <row r="362" spans="1:9" s="84" customFormat="1" ht="15" customHeight="1">
      <c r="A362" s="82"/>
      <c r="B362" s="82" t="s">
        <v>1005</v>
      </c>
      <c r="C362" s="82" t="s">
        <v>599</v>
      </c>
      <c r="D362" s="82" t="s">
        <v>1017</v>
      </c>
      <c r="E362" s="82" t="s">
        <v>599</v>
      </c>
      <c r="F362" s="82">
        <v>10</v>
      </c>
      <c r="G362" s="82">
        <v>10</v>
      </c>
      <c r="H362" s="82"/>
      <c r="I362" s="83"/>
    </row>
    <row r="363" spans="1:9" s="84" customFormat="1" ht="15" customHeight="1">
      <c r="A363" s="82"/>
      <c r="B363" s="82" t="s">
        <v>1006</v>
      </c>
      <c r="C363" s="82" t="s">
        <v>599</v>
      </c>
      <c r="D363" s="82" t="s">
        <v>1018</v>
      </c>
      <c r="E363" s="82" t="s">
        <v>599</v>
      </c>
      <c r="F363" s="82">
        <v>3</v>
      </c>
      <c r="G363" s="82">
        <v>3</v>
      </c>
      <c r="H363" s="82"/>
      <c r="I363" s="83"/>
    </row>
    <row r="364" spans="1:9" s="84" customFormat="1" ht="15" customHeight="1">
      <c r="A364" s="82"/>
      <c r="B364" s="82" t="s">
        <v>1228</v>
      </c>
      <c r="C364" s="82" t="s">
        <v>599</v>
      </c>
      <c r="D364" s="82" t="s">
        <v>1019</v>
      </c>
      <c r="E364" s="82" t="s">
        <v>599</v>
      </c>
      <c r="F364" s="82">
        <v>2.5</v>
      </c>
      <c r="G364" s="82">
        <v>2.5</v>
      </c>
      <c r="H364" s="82"/>
      <c r="I364" s="83"/>
    </row>
    <row r="365" spans="1:9" s="84" customFormat="1" ht="15" customHeight="1">
      <c r="A365" s="82"/>
      <c r="B365" s="82" t="s">
        <v>1007</v>
      </c>
      <c r="C365" s="82" t="s">
        <v>599</v>
      </c>
      <c r="D365" s="82" t="s">
        <v>1020</v>
      </c>
      <c r="E365" s="82" t="s">
        <v>599</v>
      </c>
      <c r="F365" s="82">
        <v>11.3</v>
      </c>
      <c r="G365" s="82">
        <v>11.3</v>
      </c>
      <c r="H365" s="82"/>
      <c r="I365" s="83"/>
    </row>
    <row r="366" spans="1:9" s="84" customFormat="1" ht="15" customHeight="1">
      <c r="A366" s="106"/>
      <c r="B366" s="106" t="s">
        <v>1008</v>
      </c>
      <c r="C366" s="106" t="s">
        <v>599</v>
      </c>
      <c r="D366" s="106" t="s">
        <v>1021</v>
      </c>
      <c r="E366" s="106" t="s">
        <v>599</v>
      </c>
      <c r="F366" s="106">
        <v>3.6</v>
      </c>
      <c r="G366" s="106">
        <v>3.6</v>
      </c>
      <c r="H366" s="106"/>
      <c r="I366" s="83"/>
    </row>
    <row r="367" spans="1:9" s="101" customFormat="1">
      <c r="A367" s="99"/>
      <c r="B367" s="99" t="s">
        <v>1009</v>
      </c>
      <c r="C367" s="99" t="s">
        <v>599</v>
      </c>
      <c r="D367" s="99" t="s">
        <v>1022</v>
      </c>
      <c r="E367" s="102" t="s">
        <v>1247</v>
      </c>
      <c r="F367" s="99">
        <v>4.5999999999999996</v>
      </c>
      <c r="G367" s="99">
        <v>4.5999999999999996</v>
      </c>
      <c r="H367" s="99"/>
      <c r="I367" s="100"/>
    </row>
    <row r="368" spans="1:9" s="84" customFormat="1" ht="15" customHeight="1">
      <c r="A368" s="82"/>
      <c r="B368" s="82" t="s">
        <v>786</v>
      </c>
      <c r="C368" s="82" t="s">
        <v>599</v>
      </c>
      <c r="D368" s="82" t="s">
        <v>1023</v>
      </c>
      <c r="E368" s="82" t="s">
        <v>81</v>
      </c>
      <c r="F368" s="82">
        <v>11</v>
      </c>
      <c r="G368" s="82">
        <v>11</v>
      </c>
      <c r="H368" s="82"/>
      <c r="I368" s="83"/>
    </row>
    <row r="369" spans="1:9" s="84" customFormat="1" ht="15" customHeight="1">
      <c r="A369" s="82"/>
      <c r="B369" s="82" t="s">
        <v>1011</v>
      </c>
      <c r="C369" s="82" t="s">
        <v>599</v>
      </c>
      <c r="D369" s="82" t="s">
        <v>1024</v>
      </c>
      <c r="E369" s="82" t="s">
        <v>599</v>
      </c>
      <c r="F369" s="82">
        <v>8.5</v>
      </c>
      <c r="G369" s="82">
        <v>8.5</v>
      </c>
      <c r="H369" s="82"/>
      <c r="I369" s="83"/>
    </row>
    <row r="370" spans="1:9" s="84" customFormat="1" ht="15" customHeight="1">
      <c r="A370" s="82"/>
      <c r="B370" s="82" t="s">
        <v>1012</v>
      </c>
      <c r="C370" s="82" t="s">
        <v>599</v>
      </c>
      <c r="D370" s="82" t="s">
        <v>1025</v>
      </c>
      <c r="E370" s="82" t="s">
        <v>599</v>
      </c>
      <c r="F370" s="82">
        <v>9.5</v>
      </c>
      <c r="G370" s="82">
        <v>9.5</v>
      </c>
      <c r="H370" s="82"/>
      <c r="I370" s="83"/>
    </row>
    <row r="371" spans="1:9" s="84" customFormat="1" ht="15" customHeight="1">
      <c r="A371" s="82"/>
      <c r="B371" s="82" t="s">
        <v>1013</v>
      </c>
      <c r="C371" s="82" t="s">
        <v>599</v>
      </c>
      <c r="D371" s="82" t="s">
        <v>1026</v>
      </c>
      <c r="E371" s="82" t="s">
        <v>599</v>
      </c>
      <c r="F371" s="82">
        <v>12.9</v>
      </c>
      <c r="G371" s="82">
        <v>12.9</v>
      </c>
      <c r="H371" s="82"/>
      <c r="I371" s="83"/>
    </row>
    <row r="372" spans="1:9" s="84" customFormat="1" ht="15" customHeight="1">
      <c r="A372" s="82"/>
      <c r="B372" s="82" t="s">
        <v>1014</v>
      </c>
      <c r="C372" s="82" t="s">
        <v>599</v>
      </c>
      <c r="D372" s="82" t="s">
        <v>1027</v>
      </c>
      <c r="E372" s="82" t="s">
        <v>599</v>
      </c>
      <c r="F372" s="82">
        <v>5</v>
      </c>
      <c r="G372" s="82">
        <v>5</v>
      </c>
      <c r="H372" s="82"/>
      <c r="I372" s="83"/>
    </row>
    <row r="373" spans="1:9" s="84" customFormat="1" ht="15" customHeight="1">
      <c r="A373" s="82"/>
      <c r="B373" s="82" t="s">
        <v>652</v>
      </c>
      <c r="C373" s="82" t="s">
        <v>599</v>
      </c>
      <c r="D373" s="82" t="s">
        <v>1028</v>
      </c>
      <c r="E373" s="82" t="s">
        <v>80</v>
      </c>
      <c r="F373" s="82">
        <v>7</v>
      </c>
      <c r="G373" s="82">
        <v>7</v>
      </c>
      <c r="H373" s="82"/>
      <c r="I373" s="83"/>
    </row>
    <row r="374" spans="1:9" s="84" customFormat="1" ht="15" customHeight="1">
      <c r="A374" s="82"/>
      <c r="B374" s="82" t="s">
        <v>79</v>
      </c>
      <c r="C374" s="82" t="s">
        <v>599</v>
      </c>
      <c r="D374" s="82" t="s">
        <v>1036</v>
      </c>
      <c r="E374" s="82" t="s">
        <v>77</v>
      </c>
      <c r="F374" s="82">
        <v>0.5</v>
      </c>
      <c r="G374" s="82">
        <v>0.5</v>
      </c>
      <c r="H374" s="82"/>
      <c r="I374" s="83"/>
    </row>
    <row r="375" spans="1:9" s="84" customFormat="1" ht="15" customHeight="1">
      <c r="A375" s="82"/>
      <c r="B375" s="82" t="s">
        <v>677</v>
      </c>
      <c r="C375" s="82" t="s">
        <v>599</v>
      </c>
      <c r="D375" s="82" t="s">
        <v>1037</v>
      </c>
      <c r="E375" s="82" t="s">
        <v>599</v>
      </c>
      <c r="F375" s="82">
        <v>4</v>
      </c>
      <c r="G375" s="82">
        <v>4</v>
      </c>
      <c r="H375" s="82"/>
      <c r="I375" s="83"/>
    </row>
    <row r="376" spans="1:9" s="84" customFormat="1" ht="15" customHeight="1">
      <c r="A376" s="82"/>
      <c r="B376" s="82" t="s">
        <v>1029</v>
      </c>
      <c r="C376" s="82" t="s">
        <v>599</v>
      </c>
      <c r="D376" s="82" t="s">
        <v>1038</v>
      </c>
      <c r="E376" s="82" t="s">
        <v>599</v>
      </c>
      <c r="F376" s="82">
        <v>6</v>
      </c>
      <c r="G376" s="82">
        <v>6</v>
      </c>
      <c r="H376" s="82"/>
      <c r="I376" s="83"/>
    </row>
    <row r="377" spans="1:9" s="84" customFormat="1" ht="15" customHeight="1">
      <c r="A377" s="82"/>
      <c r="B377" s="82" t="s">
        <v>1030</v>
      </c>
      <c r="C377" s="82" t="s">
        <v>599</v>
      </c>
      <c r="D377" s="82" t="s">
        <v>1039</v>
      </c>
      <c r="E377" s="82" t="s">
        <v>599</v>
      </c>
      <c r="F377" s="82">
        <v>6.5</v>
      </c>
      <c r="G377" s="82">
        <v>6.5</v>
      </c>
      <c r="H377" s="82"/>
      <c r="I377" s="83"/>
    </row>
    <row r="378" spans="1:9" s="84" customFormat="1" ht="15" customHeight="1">
      <c r="A378" s="82"/>
      <c r="B378" s="82" t="s">
        <v>1031</v>
      </c>
      <c r="C378" s="82" t="s">
        <v>599</v>
      </c>
      <c r="D378" s="82" t="s">
        <v>1040</v>
      </c>
      <c r="E378" s="82" t="s">
        <v>599</v>
      </c>
      <c r="F378" s="82">
        <v>3</v>
      </c>
      <c r="G378" s="82">
        <v>3</v>
      </c>
      <c r="H378" s="82"/>
      <c r="I378" s="83"/>
    </row>
    <row r="379" spans="1:9" s="84" customFormat="1" ht="15" customHeight="1">
      <c r="A379" s="82"/>
      <c r="B379" s="82" t="s">
        <v>1032</v>
      </c>
      <c r="C379" s="82" t="s">
        <v>599</v>
      </c>
      <c r="D379" s="82" t="s">
        <v>1041</v>
      </c>
      <c r="E379" s="82" t="s">
        <v>599</v>
      </c>
      <c r="F379" s="82">
        <v>7</v>
      </c>
      <c r="G379" s="82">
        <v>7</v>
      </c>
      <c r="H379" s="82"/>
      <c r="I379" s="83"/>
    </row>
    <row r="380" spans="1:9" s="84" customFormat="1" ht="15" customHeight="1">
      <c r="A380" s="82"/>
      <c r="B380" s="82" t="s">
        <v>705</v>
      </c>
      <c r="C380" s="82" t="s">
        <v>599</v>
      </c>
      <c r="D380" s="82" t="s">
        <v>1042</v>
      </c>
      <c r="E380" s="82" t="s">
        <v>599</v>
      </c>
      <c r="F380" s="82">
        <v>1</v>
      </c>
      <c r="G380" s="82">
        <v>1</v>
      </c>
      <c r="H380" s="82"/>
      <c r="I380" s="83"/>
    </row>
    <row r="381" spans="1:9" s="84" customFormat="1" ht="15" customHeight="1">
      <c r="A381" s="82"/>
      <c r="B381" s="82" t="s">
        <v>1224</v>
      </c>
      <c r="C381" s="82" t="s">
        <v>599</v>
      </c>
      <c r="D381" s="82" t="s">
        <v>1043</v>
      </c>
      <c r="E381" s="82" t="s">
        <v>78</v>
      </c>
      <c r="F381" s="82">
        <v>1</v>
      </c>
      <c r="G381" s="82">
        <v>1</v>
      </c>
      <c r="H381" s="82"/>
      <c r="I381" s="83"/>
    </row>
    <row r="382" spans="1:9" s="84" customFormat="1" ht="15" customHeight="1">
      <c r="A382" s="82"/>
      <c r="B382" s="82" t="s">
        <v>1229</v>
      </c>
      <c r="C382" s="82" t="s">
        <v>599</v>
      </c>
      <c r="D382" s="82" t="s">
        <v>1044</v>
      </c>
      <c r="E382" s="82" t="s">
        <v>599</v>
      </c>
      <c r="F382" s="82">
        <v>2</v>
      </c>
      <c r="G382" s="82">
        <v>2</v>
      </c>
      <c r="H382" s="82"/>
      <c r="I382" s="83"/>
    </row>
    <row r="383" spans="1:9" s="84" customFormat="1" ht="15" customHeight="1">
      <c r="A383" s="82"/>
      <c r="B383" s="82" t="s">
        <v>1230</v>
      </c>
      <c r="C383" s="82" t="s">
        <v>599</v>
      </c>
      <c r="D383" s="82" t="s">
        <v>1045</v>
      </c>
      <c r="E383" s="82" t="s">
        <v>599</v>
      </c>
      <c r="F383" s="82">
        <v>3</v>
      </c>
      <c r="G383" s="82">
        <v>3</v>
      </c>
      <c r="H383" s="82"/>
      <c r="I383" s="83"/>
    </row>
    <row r="384" spans="1:9" s="84" customFormat="1" ht="15" customHeight="1">
      <c r="A384" s="82"/>
      <c r="B384" s="82" t="s">
        <v>679</v>
      </c>
      <c r="C384" s="82" t="s">
        <v>599</v>
      </c>
      <c r="D384" s="82" t="s">
        <v>1046</v>
      </c>
      <c r="E384" s="82" t="s">
        <v>599</v>
      </c>
      <c r="F384" s="82">
        <v>4</v>
      </c>
      <c r="G384" s="82">
        <v>4</v>
      </c>
      <c r="H384" s="82"/>
      <c r="I384" s="83"/>
    </row>
    <row r="385" spans="1:9" s="84" customFormat="1" ht="15" customHeight="1">
      <c r="A385" s="82"/>
      <c r="B385" s="82" t="s">
        <v>1033</v>
      </c>
      <c r="C385" s="82" t="s">
        <v>599</v>
      </c>
      <c r="D385" s="82" t="s">
        <v>1047</v>
      </c>
      <c r="E385" s="82" t="s">
        <v>599</v>
      </c>
      <c r="F385" s="82">
        <v>6</v>
      </c>
      <c r="G385" s="82">
        <v>6</v>
      </c>
      <c r="H385" s="82"/>
      <c r="I385" s="83"/>
    </row>
    <row r="386" spans="1:9" s="84" customFormat="1" ht="15" customHeight="1">
      <c r="A386" s="82"/>
      <c r="B386" s="82" t="s">
        <v>1034</v>
      </c>
      <c r="C386" s="82" t="s">
        <v>599</v>
      </c>
      <c r="D386" s="82" t="s">
        <v>1048</v>
      </c>
      <c r="E386" s="82" t="s">
        <v>599</v>
      </c>
      <c r="F386" s="82">
        <v>0</v>
      </c>
      <c r="G386" s="82">
        <v>0</v>
      </c>
      <c r="H386" s="82"/>
      <c r="I386" s="83"/>
    </row>
    <row r="387" spans="1:9" s="101" customFormat="1" ht="15" customHeight="1">
      <c r="A387" s="82"/>
      <c r="B387" s="82" t="s">
        <v>1035</v>
      </c>
      <c r="C387" s="82" t="s">
        <v>599</v>
      </c>
      <c r="D387" s="82" t="s">
        <v>1049</v>
      </c>
      <c r="E387" s="82" t="s">
        <v>599</v>
      </c>
      <c r="F387" s="82">
        <v>5</v>
      </c>
      <c r="G387" s="82">
        <v>5</v>
      </c>
      <c r="H387" s="82"/>
      <c r="I387" s="100"/>
    </row>
    <row r="388" spans="1:9" s="84" customFormat="1" ht="15" customHeight="1">
      <c r="A388" s="82"/>
      <c r="B388" s="82" t="s">
        <v>1224</v>
      </c>
      <c r="C388" s="82" t="s">
        <v>599</v>
      </c>
      <c r="D388" s="82" t="s">
        <v>1064</v>
      </c>
      <c r="E388" s="82" t="s">
        <v>74</v>
      </c>
      <c r="F388" s="82">
        <v>1.5</v>
      </c>
      <c r="G388" s="82">
        <v>1.5</v>
      </c>
      <c r="H388" s="82"/>
      <c r="I388" s="83"/>
    </row>
    <row r="389" spans="1:9" s="84" customFormat="1" ht="15" customHeight="1">
      <c r="A389" s="82"/>
      <c r="B389" s="82" t="s">
        <v>804</v>
      </c>
      <c r="C389" s="82" t="s">
        <v>599</v>
      </c>
      <c r="D389" s="82" t="s">
        <v>1065</v>
      </c>
      <c r="E389" s="82" t="s">
        <v>599</v>
      </c>
      <c r="F389" s="82">
        <v>5</v>
      </c>
      <c r="G389" s="82">
        <v>5</v>
      </c>
      <c r="H389" s="82"/>
      <c r="I389" s="83"/>
    </row>
    <row r="390" spans="1:9" s="84" customFormat="1" ht="15" customHeight="1">
      <c r="A390" s="82"/>
      <c r="B390" s="82" t="s">
        <v>655</v>
      </c>
      <c r="C390" s="82" t="s">
        <v>599</v>
      </c>
      <c r="D390" s="82" t="s">
        <v>1066</v>
      </c>
      <c r="E390" s="82" t="s">
        <v>599</v>
      </c>
      <c r="F390" s="82">
        <v>2.5</v>
      </c>
      <c r="G390" s="82">
        <v>2.5</v>
      </c>
      <c r="H390" s="82"/>
      <c r="I390" s="83"/>
    </row>
    <row r="391" spans="1:9" s="84" customFormat="1" ht="15" customHeight="1">
      <c r="A391" s="82"/>
      <c r="B391" s="82" t="s">
        <v>1057</v>
      </c>
      <c r="C391" s="82" t="s">
        <v>599</v>
      </c>
      <c r="D391" s="82" t="s">
        <v>1066</v>
      </c>
      <c r="E391" s="82" t="s">
        <v>599</v>
      </c>
      <c r="F391" s="82">
        <v>4</v>
      </c>
      <c r="G391" s="82">
        <v>4</v>
      </c>
      <c r="H391" s="82"/>
      <c r="I391" s="83"/>
    </row>
    <row r="392" spans="1:9" s="84" customFormat="1" ht="15" customHeight="1">
      <c r="A392" s="82"/>
      <c r="B392" s="82" t="s">
        <v>656</v>
      </c>
      <c r="C392" s="82" t="s">
        <v>599</v>
      </c>
      <c r="D392" s="82" t="s">
        <v>1067</v>
      </c>
      <c r="E392" s="82" t="s">
        <v>599</v>
      </c>
      <c r="F392" s="82"/>
      <c r="G392" s="82"/>
      <c r="H392" s="82"/>
      <c r="I392" s="83"/>
    </row>
    <row r="393" spans="1:9" s="84" customFormat="1" ht="15" customHeight="1">
      <c r="A393" s="82"/>
      <c r="B393" s="82" t="s">
        <v>1058</v>
      </c>
      <c r="C393" s="82" t="s">
        <v>599</v>
      </c>
      <c r="D393" s="82" t="s">
        <v>1068</v>
      </c>
      <c r="E393" s="82" t="s">
        <v>599</v>
      </c>
      <c r="F393" s="82"/>
      <c r="G393" s="82"/>
      <c r="H393" s="82"/>
      <c r="I393" s="83"/>
    </row>
    <row r="394" spans="1:9" s="84" customFormat="1" ht="15" customHeight="1">
      <c r="A394" s="82"/>
      <c r="B394" s="82" t="s">
        <v>1059</v>
      </c>
      <c r="C394" s="82" t="s">
        <v>599</v>
      </c>
      <c r="D394" s="82" t="s">
        <v>1069</v>
      </c>
      <c r="E394" s="82" t="s">
        <v>75</v>
      </c>
      <c r="F394" s="82"/>
      <c r="G394" s="82"/>
      <c r="H394" s="82"/>
      <c r="I394" s="83"/>
    </row>
    <row r="395" spans="1:9" s="84" customFormat="1" ht="15" customHeight="1">
      <c r="A395" s="82"/>
      <c r="B395" s="82" t="s">
        <v>805</v>
      </c>
      <c r="C395" s="82" t="s">
        <v>599</v>
      </c>
      <c r="D395" s="82" t="s">
        <v>1069</v>
      </c>
      <c r="E395" s="82" t="s">
        <v>599</v>
      </c>
      <c r="F395" s="82"/>
      <c r="G395" s="82"/>
      <c r="H395" s="82"/>
      <c r="I395" s="83"/>
    </row>
    <row r="396" spans="1:9" s="84" customFormat="1" ht="15" customHeight="1">
      <c r="A396" s="82"/>
      <c r="B396" s="82" t="s">
        <v>1060</v>
      </c>
      <c r="C396" s="82" t="s">
        <v>599</v>
      </c>
      <c r="D396" s="82" t="s">
        <v>1070</v>
      </c>
      <c r="E396" s="82" t="s">
        <v>599</v>
      </c>
      <c r="F396" s="82"/>
      <c r="G396" s="82"/>
      <c r="H396" s="82"/>
      <c r="I396" s="83"/>
    </row>
    <row r="397" spans="1:9" s="84" customFormat="1" ht="15" customHeight="1">
      <c r="A397" s="106"/>
      <c r="B397" s="106" t="s">
        <v>1231</v>
      </c>
      <c r="C397" s="106" t="s">
        <v>599</v>
      </c>
      <c r="D397" s="106" t="s">
        <v>1071</v>
      </c>
      <c r="E397" s="106" t="s">
        <v>599</v>
      </c>
      <c r="F397" s="106"/>
      <c r="G397" s="106"/>
      <c r="H397" s="106"/>
      <c r="I397" s="83"/>
    </row>
    <row r="398" spans="1:9" s="101" customFormat="1" ht="15" customHeight="1">
      <c r="A398" s="99"/>
      <c r="B398" s="99" t="s">
        <v>1061</v>
      </c>
      <c r="C398" s="99" t="s">
        <v>599</v>
      </c>
      <c r="D398" s="99" t="s">
        <v>1072</v>
      </c>
      <c r="E398" s="99" t="s">
        <v>599</v>
      </c>
      <c r="F398" s="99"/>
      <c r="G398" s="99"/>
      <c r="H398" s="99"/>
      <c r="I398" s="100"/>
    </row>
    <row r="399" spans="1:9" s="84" customFormat="1" ht="15" customHeight="1">
      <c r="A399" s="82"/>
      <c r="B399" s="82" t="s">
        <v>657</v>
      </c>
      <c r="C399" s="82" t="s">
        <v>599</v>
      </c>
      <c r="D399" s="82" t="s">
        <v>1073</v>
      </c>
      <c r="E399" s="82" t="s">
        <v>599</v>
      </c>
      <c r="F399" s="82"/>
      <c r="G399" s="82"/>
      <c r="H399" s="82"/>
      <c r="I399" s="83"/>
    </row>
    <row r="400" spans="1:9" s="84" customFormat="1" ht="15" customHeight="1">
      <c r="A400" s="82"/>
      <c r="B400" s="82" t="s">
        <v>1062</v>
      </c>
      <c r="C400" s="82" t="s">
        <v>599</v>
      </c>
      <c r="D400" s="82" t="s">
        <v>1073</v>
      </c>
      <c r="E400" s="82" t="s">
        <v>599</v>
      </c>
      <c r="F400" s="82"/>
      <c r="G400" s="82"/>
      <c r="H400" s="82"/>
      <c r="I400" s="83"/>
    </row>
    <row r="401" spans="1:9" s="84" customFormat="1" ht="15" customHeight="1">
      <c r="A401" s="82"/>
      <c r="B401" s="82" t="s">
        <v>782</v>
      </c>
      <c r="C401" s="82" t="s">
        <v>599</v>
      </c>
      <c r="D401" s="82" t="s">
        <v>1074</v>
      </c>
      <c r="E401" s="82" t="s">
        <v>76</v>
      </c>
      <c r="F401" s="82"/>
      <c r="G401" s="82"/>
      <c r="H401" s="82"/>
      <c r="I401" s="83"/>
    </row>
    <row r="402" spans="1:9" s="84" customFormat="1" ht="15" customHeight="1">
      <c r="A402" s="82"/>
      <c r="B402" s="82" t="s">
        <v>785</v>
      </c>
      <c r="C402" s="82" t="s">
        <v>599</v>
      </c>
      <c r="D402" s="82" t="s">
        <v>1075</v>
      </c>
      <c r="E402" s="82" t="s">
        <v>599</v>
      </c>
      <c r="F402" s="82"/>
      <c r="G402" s="82"/>
      <c r="H402" s="82"/>
      <c r="I402" s="83"/>
    </row>
    <row r="403" spans="1:9" s="84" customFormat="1" ht="15" customHeight="1">
      <c r="A403" s="82"/>
      <c r="B403" s="82" t="s">
        <v>1063</v>
      </c>
      <c r="C403" s="82" t="s">
        <v>599</v>
      </c>
      <c r="D403" s="82" t="s">
        <v>1075</v>
      </c>
      <c r="E403" s="82" t="s">
        <v>599</v>
      </c>
      <c r="F403" s="82"/>
      <c r="G403" s="82"/>
      <c r="H403" s="82"/>
      <c r="I403" s="83"/>
    </row>
    <row r="404" spans="1:9" s="84" customFormat="1" ht="15" customHeight="1">
      <c r="A404" s="82"/>
      <c r="B404" s="82" t="s">
        <v>654</v>
      </c>
      <c r="C404" s="82" t="s">
        <v>599</v>
      </c>
      <c r="D404" s="82" t="s">
        <v>1076</v>
      </c>
      <c r="E404" s="82" t="s">
        <v>1077</v>
      </c>
      <c r="F404" s="82">
        <v>0</v>
      </c>
      <c r="G404" s="82">
        <v>0</v>
      </c>
      <c r="H404" s="82"/>
      <c r="I404" s="83"/>
    </row>
    <row r="405" spans="1:9" s="84" customFormat="1" ht="30.75" customHeight="1">
      <c r="A405" s="79">
        <v>12</v>
      </c>
      <c r="B405" s="79" t="s">
        <v>1078</v>
      </c>
      <c r="C405" s="85" t="s">
        <v>905</v>
      </c>
      <c r="D405" s="82"/>
      <c r="E405" s="82"/>
      <c r="F405" s="82"/>
      <c r="G405" s="82"/>
      <c r="H405" s="82"/>
      <c r="I405" s="83"/>
    </row>
    <row r="406" spans="1:9" s="84" customFormat="1" ht="15" customHeight="1">
      <c r="A406" s="82"/>
      <c r="B406" s="82" t="s">
        <v>73</v>
      </c>
      <c r="C406" s="82" t="s">
        <v>599</v>
      </c>
      <c r="D406" s="82" t="s">
        <v>831</v>
      </c>
      <c r="E406" s="82" t="s">
        <v>71</v>
      </c>
      <c r="F406" s="82">
        <v>3</v>
      </c>
      <c r="G406" s="82">
        <v>3</v>
      </c>
      <c r="H406" s="82"/>
      <c r="I406" s="83"/>
    </row>
    <row r="407" spans="1:9" s="84" customFormat="1" ht="15" customHeight="1">
      <c r="A407" s="82"/>
      <c r="B407" s="82" t="s">
        <v>1232</v>
      </c>
      <c r="C407" s="82" t="s">
        <v>599</v>
      </c>
      <c r="D407" s="82" t="s">
        <v>1080</v>
      </c>
      <c r="E407" s="82" t="s">
        <v>599</v>
      </c>
      <c r="F407" s="82">
        <v>8.1999999999999993</v>
      </c>
      <c r="G407" s="82">
        <v>8.1999999999999993</v>
      </c>
      <c r="H407" s="82"/>
      <c r="I407" s="83"/>
    </row>
    <row r="408" spans="1:9" s="84" customFormat="1" ht="15" customHeight="1">
      <c r="A408" s="82"/>
      <c r="B408" s="82" t="s">
        <v>880</v>
      </c>
      <c r="C408" s="82" t="s">
        <v>599</v>
      </c>
      <c r="D408" s="82" t="s">
        <v>664</v>
      </c>
      <c r="E408" s="82" t="s">
        <v>599</v>
      </c>
      <c r="F408" s="82">
        <v>10.8</v>
      </c>
      <c r="G408" s="82">
        <v>10.8</v>
      </c>
      <c r="H408" s="82"/>
      <c r="I408" s="83"/>
    </row>
    <row r="409" spans="1:9" s="84" customFormat="1" ht="15" customHeight="1">
      <c r="A409" s="82"/>
      <c r="B409" s="82" t="s">
        <v>877</v>
      </c>
      <c r="C409" s="82" t="s">
        <v>599</v>
      </c>
      <c r="D409" s="82" t="s">
        <v>1081</v>
      </c>
      <c r="E409" s="82" t="s">
        <v>599</v>
      </c>
      <c r="F409" s="82">
        <v>16.8</v>
      </c>
      <c r="G409" s="82">
        <v>13.1</v>
      </c>
      <c r="H409" s="82">
        <v>3.7</v>
      </c>
      <c r="I409" s="83"/>
    </row>
    <row r="410" spans="1:9" s="84" customFormat="1" ht="15" customHeight="1">
      <c r="A410" s="82"/>
      <c r="B410" s="82" t="s">
        <v>976</v>
      </c>
      <c r="C410" s="82" t="s">
        <v>599</v>
      </c>
      <c r="D410" s="82" t="s">
        <v>858</v>
      </c>
      <c r="E410" s="82" t="s">
        <v>599</v>
      </c>
      <c r="F410" s="82">
        <v>5</v>
      </c>
      <c r="G410" s="82">
        <v>5</v>
      </c>
      <c r="H410" s="82"/>
      <c r="I410" s="83"/>
    </row>
    <row r="411" spans="1:9" s="84" customFormat="1" ht="15" customHeight="1">
      <c r="A411" s="82"/>
      <c r="B411" s="82" t="s">
        <v>977</v>
      </c>
      <c r="C411" s="82" t="s">
        <v>599</v>
      </c>
      <c r="D411" s="82" t="s">
        <v>949</v>
      </c>
      <c r="E411" s="82" t="s">
        <v>599</v>
      </c>
      <c r="F411" s="82">
        <v>12.4</v>
      </c>
      <c r="G411" s="82">
        <v>9.4</v>
      </c>
      <c r="H411" s="82">
        <v>3</v>
      </c>
      <c r="I411" s="83"/>
    </row>
    <row r="412" spans="1:9" s="84" customFormat="1" ht="15" customHeight="1">
      <c r="A412" s="82"/>
      <c r="B412" s="82" t="s">
        <v>979</v>
      </c>
      <c r="C412" s="82" t="s">
        <v>599</v>
      </c>
      <c r="D412" s="82" t="s">
        <v>1082</v>
      </c>
      <c r="E412" s="82" t="s">
        <v>599</v>
      </c>
      <c r="F412" s="82">
        <v>26</v>
      </c>
      <c r="G412" s="82">
        <v>26</v>
      </c>
      <c r="H412" s="82"/>
      <c r="I412" s="83"/>
    </row>
    <row r="413" spans="1:9" s="84" customFormat="1" ht="15" customHeight="1">
      <c r="A413" s="82"/>
      <c r="B413" s="82" t="s">
        <v>651</v>
      </c>
      <c r="C413" s="82" t="s">
        <v>599</v>
      </c>
      <c r="D413" s="82" t="s">
        <v>1083</v>
      </c>
      <c r="E413" s="82" t="s">
        <v>599</v>
      </c>
      <c r="F413" s="82">
        <v>12</v>
      </c>
      <c r="G413" s="82">
        <v>9</v>
      </c>
      <c r="H413" s="82">
        <v>3</v>
      </c>
      <c r="I413" s="83"/>
    </row>
    <row r="414" spans="1:9" s="84" customFormat="1" ht="15" customHeight="1">
      <c r="A414" s="82"/>
      <c r="B414" s="82" t="s">
        <v>1233</v>
      </c>
      <c r="C414" s="82" t="s">
        <v>599</v>
      </c>
      <c r="D414" s="82" t="s">
        <v>1084</v>
      </c>
      <c r="E414" s="82" t="s">
        <v>599</v>
      </c>
      <c r="F414" s="82">
        <v>6</v>
      </c>
      <c r="G414" s="82">
        <v>6</v>
      </c>
      <c r="H414" s="82"/>
      <c r="I414" s="83"/>
    </row>
    <row r="415" spans="1:9" s="84" customFormat="1" ht="15" customHeight="1">
      <c r="A415" s="82"/>
      <c r="B415" s="82" t="s">
        <v>1234</v>
      </c>
      <c r="C415" s="82" t="s">
        <v>599</v>
      </c>
      <c r="D415" s="82" t="s">
        <v>1085</v>
      </c>
      <c r="E415" s="82" t="s">
        <v>599</v>
      </c>
      <c r="F415" s="82">
        <v>11</v>
      </c>
      <c r="G415" s="82">
        <v>11</v>
      </c>
      <c r="H415" s="82"/>
      <c r="I415" s="83"/>
    </row>
    <row r="416" spans="1:9" s="84" customFormat="1" ht="15" customHeight="1">
      <c r="A416" s="82"/>
      <c r="B416" s="82" t="s">
        <v>652</v>
      </c>
      <c r="C416" s="82" t="s">
        <v>599</v>
      </c>
      <c r="D416" s="82" t="s">
        <v>1086</v>
      </c>
      <c r="E416" s="82" t="s">
        <v>599</v>
      </c>
      <c r="F416" s="82">
        <v>23.5</v>
      </c>
      <c r="G416" s="82">
        <v>23.5</v>
      </c>
      <c r="H416" s="82"/>
      <c r="I416" s="83"/>
    </row>
    <row r="417" spans="1:9" s="84" customFormat="1" ht="15" customHeight="1">
      <c r="A417" s="82"/>
      <c r="B417" s="82" t="s">
        <v>705</v>
      </c>
      <c r="C417" s="82" t="s">
        <v>599</v>
      </c>
      <c r="D417" s="82" t="s">
        <v>1087</v>
      </c>
      <c r="E417" s="82" t="s">
        <v>599</v>
      </c>
      <c r="F417" s="82">
        <v>33</v>
      </c>
      <c r="G417" s="82">
        <v>33</v>
      </c>
      <c r="H417" s="82"/>
      <c r="I417" s="83"/>
    </row>
    <row r="418" spans="1:9" s="84" customFormat="1" ht="15" customHeight="1">
      <c r="A418" s="82"/>
      <c r="B418" s="82" t="s">
        <v>707</v>
      </c>
      <c r="C418" s="82" t="s">
        <v>599</v>
      </c>
      <c r="D418" s="82" t="s">
        <v>896</v>
      </c>
      <c r="E418" s="82" t="s">
        <v>599</v>
      </c>
      <c r="F418" s="82">
        <v>25</v>
      </c>
      <c r="G418" s="82">
        <v>25</v>
      </c>
      <c r="H418" s="82"/>
      <c r="I418" s="83"/>
    </row>
    <row r="419" spans="1:9" s="101" customFormat="1" ht="15" customHeight="1">
      <c r="A419" s="82"/>
      <c r="B419" s="82" t="s">
        <v>655</v>
      </c>
      <c r="C419" s="82" t="s">
        <v>599</v>
      </c>
      <c r="D419" s="82" t="s">
        <v>1088</v>
      </c>
      <c r="E419" s="82" t="s">
        <v>599</v>
      </c>
      <c r="F419" s="82">
        <v>17.5</v>
      </c>
      <c r="G419" s="82">
        <v>13.5</v>
      </c>
      <c r="H419" s="82">
        <v>4</v>
      </c>
      <c r="I419" s="100"/>
    </row>
    <row r="420" spans="1:9" s="84" customFormat="1" ht="15" customHeight="1">
      <c r="A420" s="82"/>
      <c r="B420" s="82" t="s">
        <v>1079</v>
      </c>
      <c r="C420" s="82" t="s">
        <v>599</v>
      </c>
      <c r="D420" s="82" t="s">
        <v>1055</v>
      </c>
      <c r="E420" s="82" t="s">
        <v>72</v>
      </c>
      <c r="F420" s="82">
        <v>27</v>
      </c>
      <c r="G420" s="82">
        <v>27</v>
      </c>
      <c r="H420" s="82"/>
      <c r="I420" s="83"/>
    </row>
    <row r="421" spans="1:9" s="84" customFormat="1" ht="27" customHeight="1">
      <c r="A421" s="79">
        <v>13</v>
      </c>
      <c r="B421" s="81" t="s">
        <v>1089</v>
      </c>
      <c r="C421" s="85" t="s">
        <v>905</v>
      </c>
      <c r="D421" s="82"/>
      <c r="E421" s="82"/>
      <c r="F421" s="82"/>
      <c r="G421" s="82"/>
      <c r="H421" s="82"/>
      <c r="I421" s="83"/>
    </row>
    <row r="422" spans="1:9" s="84" customFormat="1" ht="15" customHeight="1">
      <c r="A422" s="82"/>
      <c r="B422" s="82" t="s">
        <v>68</v>
      </c>
      <c r="C422" s="82" t="s">
        <v>599</v>
      </c>
      <c r="D422" s="82" t="s">
        <v>903</v>
      </c>
      <c r="E422" s="82" t="s">
        <v>60</v>
      </c>
      <c r="F422" s="82">
        <v>2.5</v>
      </c>
      <c r="G422" s="82">
        <v>2.5</v>
      </c>
      <c r="H422" s="82"/>
      <c r="I422" s="83"/>
    </row>
    <row r="423" spans="1:9" s="84" customFormat="1" ht="15" customHeight="1">
      <c r="A423" s="82"/>
      <c r="B423" s="82" t="s">
        <v>1090</v>
      </c>
      <c r="C423" s="82" t="s">
        <v>599</v>
      </c>
      <c r="D423" s="82" t="s">
        <v>1101</v>
      </c>
      <c r="E423" s="82" t="s">
        <v>61</v>
      </c>
      <c r="F423" s="82">
        <v>8</v>
      </c>
      <c r="G423" s="82">
        <v>8</v>
      </c>
      <c r="H423" s="82"/>
      <c r="I423" s="83"/>
    </row>
    <row r="424" spans="1:9" s="84" customFormat="1" ht="15" customHeight="1">
      <c r="A424" s="82"/>
      <c r="B424" s="82" t="s">
        <v>1091</v>
      </c>
      <c r="C424" s="82" t="s">
        <v>599</v>
      </c>
      <c r="D424" s="82" t="s">
        <v>1102</v>
      </c>
      <c r="E424" s="82" t="s">
        <v>62</v>
      </c>
      <c r="F424" s="82">
        <v>4.3</v>
      </c>
      <c r="G424" s="82">
        <v>4.3</v>
      </c>
      <c r="H424" s="82"/>
      <c r="I424" s="83"/>
    </row>
    <row r="425" spans="1:9" s="84" customFormat="1" ht="15" customHeight="1">
      <c r="A425" s="82"/>
      <c r="B425" s="82" t="s">
        <v>1092</v>
      </c>
      <c r="C425" s="82" t="s">
        <v>599</v>
      </c>
      <c r="D425" s="82" t="s">
        <v>1103</v>
      </c>
      <c r="E425" s="82" t="s">
        <v>60</v>
      </c>
      <c r="F425" s="82">
        <v>6</v>
      </c>
      <c r="G425" s="82">
        <v>6</v>
      </c>
      <c r="H425" s="82"/>
      <c r="I425" s="83"/>
    </row>
    <row r="426" spans="1:9" s="84" customFormat="1" ht="15" customHeight="1">
      <c r="A426" s="106"/>
      <c r="B426" s="106" t="s">
        <v>1093</v>
      </c>
      <c r="C426" s="106" t="s">
        <v>599</v>
      </c>
      <c r="D426" s="106" t="s">
        <v>873</v>
      </c>
      <c r="E426" s="106" t="s">
        <v>63</v>
      </c>
      <c r="F426" s="106">
        <v>4.5</v>
      </c>
      <c r="G426" s="106">
        <v>4.5</v>
      </c>
      <c r="H426" s="106"/>
      <c r="I426" s="83"/>
    </row>
    <row r="427" spans="1:9" s="101" customFormat="1" ht="15" customHeight="1">
      <c r="A427" s="99"/>
      <c r="B427" s="99" t="s">
        <v>1094</v>
      </c>
      <c r="C427" s="99" t="s">
        <v>599</v>
      </c>
      <c r="D427" s="99" t="s">
        <v>1104</v>
      </c>
      <c r="E427" s="99" t="s">
        <v>64</v>
      </c>
      <c r="F427" s="99">
        <v>10.5</v>
      </c>
      <c r="G427" s="99">
        <v>10.5</v>
      </c>
      <c r="H427" s="99"/>
      <c r="I427" s="100"/>
    </row>
    <row r="428" spans="1:9" s="84" customFormat="1" ht="15" customHeight="1">
      <c r="A428" s="82"/>
      <c r="B428" s="82" t="s">
        <v>1095</v>
      </c>
      <c r="C428" s="82" t="s">
        <v>599</v>
      </c>
      <c r="D428" s="82" t="s">
        <v>1105</v>
      </c>
      <c r="E428" s="82" t="s">
        <v>65</v>
      </c>
      <c r="F428" s="82">
        <v>8</v>
      </c>
      <c r="G428" s="82">
        <v>8</v>
      </c>
      <c r="H428" s="82"/>
      <c r="I428" s="83"/>
    </row>
    <row r="429" spans="1:9" s="84" customFormat="1" ht="15" customHeight="1">
      <c r="A429" s="82"/>
      <c r="B429" s="82" t="s">
        <v>1096</v>
      </c>
      <c r="C429" s="82" t="s">
        <v>599</v>
      </c>
      <c r="D429" s="82" t="s">
        <v>1106</v>
      </c>
      <c r="E429" s="82" t="s">
        <v>64</v>
      </c>
      <c r="F429" s="82">
        <v>6</v>
      </c>
      <c r="G429" s="82">
        <v>6</v>
      </c>
      <c r="H429" s="82"/>
      <c r="I429" s="83"/>
    </row>
    <row r="430" spans="1:9" s="84" customFormat="1" ht="15" customHeight="1">
      <c r="A430" s="82"/>
      <c r="B430" s="82" t="s">
        <v>686</v>
      </c>
      <c r="C430" s="82" t="s">
        <v>599</v>
      </c>
      <c r="D430" s="82" t="s">
        <v>1107</v>
      </c>
      <c r="E430" s="82" t="s">
        <v>66</v>
      </c>
      <c r="F430" s="82">
        <v>20</v>
      </c>
      <c r="G430" s="82">
        <v>20</v>
      </c>
      <c r="H430" s="82"/>
      <c r="I430" s="83"/>
    </row>
    <row r="431" spans="1:9" s="84" customFormat="1" ht="15" customHeight="1">
      <c r="A431" s="82"/>
      <c r="B431" s="82" t="s">
        <v>1097</v>
      </c>
      <c r="C431" s="82" t="s">
        <v>599</v>
      </c>
      <c r="D431" s="82" t="s">
        <v>1108</v>
      </c>
      <c r="E431" s="82" t="s">
        <v>62</v>
      </c>
      <c r="F431" s="82">
        <v>2</v>
      </c>
      <c r="G431" s="82">
        <v>2</v>
      </c>
      <c r="H431" s="82"/>
      <c r="I431" s="83"/>
    </row>
    <row r="432" spans="1:9" s="84" customFormat="1" ht="15" customHeight="1">
      <c r="A432" s="82"/>
      <c r="B432" s="82" t="s">
        <v>1098</v>
      </c>
      <c r="C432" s="82" t="s">
        <v>599</v>
      </c>
      <c r="D432" s="82" t="s">
        <v>1109</v>
      </c>
      <c r="E432" s="82" t="s">
        <v>67</v>
      </c>
      <c r="F432" s="82">
        <v>4.5</v>
      </c>
      <c r="G432" s="82">
        <v>4.5</v>
      </c>
      <c r="H432" s="82"/>
      <c r="I432" s="83"/>
    </row>
    <row r="433" spans="1:9" s="84" customFormat="1" ht="15" customHeight="1">
      <c r="A433" s="82"/>
      <c r="B433" s="82" t="s">
        <v>1099</v>
      </c>
      <c r="C433" s="82" t="s">
        <v>599</v>
      </c>
      <c r="D433" s="82" t="s">
        <v>948</v>
      </c>
      <c r="E433" s="82" t="s">
        <v>67</v>
      </c>
      <c r="F433" s="82">
        <v>5.7</v>
      </c>
      <c r="G433" s="82">
        <v>5.7</v>
      </c>
      <c r="H433" s="82"/>
      <c r="I433" s="83"/>
    </row>
    <row r="434" spans="1:9" s="84" customFormat="1" ht="15" customHeight="1">
      <c r="A434" s="82"/>
      <c r="B434" s="82" t="s">
        <v>1100</v>
      </c>
      <c r="C434" s="82" t="s">
        <v>599</v>
      </c>
      <c r="D434" s="82" t="s">
        <v>1110</v>
      </c>
      <c r="E434" s="82" t="s">
        <v>67</v>
      </c>
      <c r="F434" s="82">
        <v>5.5</v>
      </c>
      <c r="G434" s="82">
        <v>5.5</v>
      </c>
      <c r="H434" s="82"/>
      <c r="I434" s="83"/>
    </row>
    <row r="435" spans="1:9" s="84" customFormat="1" ht="15" customHeight="1">
      <c r="A435" s="82"/>
      <c r="B435" s="82" t="s">
        <v>69</v>
      </c>
      <c r="C435" s="82" t="s">
        <v>599</v>
      </c>
      <c r="D435" s="82" t="s">
        <v>1113</v>
      </c>
      <c r="E435" s="82" t="s">
        <v>58</v>
      </c>
      <c r="F435" s="82">
        <v>45</v>
      </c>
      <c r="G435" s="82">
        <v>45</v>
      </c>
      <c r="H435" s="82"/>
      <c r="I435" s="83"/>
    </row>
    <row r="436" spans="1:9" s="84" customFormat="1" ht="15" customHeight="1">
      <c r="A436" s="82"/>
      <c r="B436" s="82" t="s">
        <v>1111</v>
      </c>
      <c r="C436" s="82" t="s">
        <v>599</v>
      </c>
      <c r="D436" s="82" t="s">
        <v>1114</v>
      </c>
      <c r="E436" s="82" t="s">
        <v>599</v>
      </c>
      <c r="F436" s="82">
        <v>0</v>
      </c>
      <c r="G436" s="82">
        <v>0</v>
      </c>
      <c r="H436" s="82"/>
      <c r="I436" s="83"/>
    </row>
    <row r="437" spans="1:9" s="84" customFormat="1" ht="15" customHeight="1">
      <c r="A437" s="82"/>
      <c r="B437" s="82" t="s">
        <v>1112</v>
      </c>
      <c r="C437" s="82" t="s">
        <v>599</v>
      </c>
      <c r="D437" s="82" t="s">
        <v>1115</v>
      </c>
      <c r="E437" s="82" t="s">
        <v>599</v>
      </c>
      <c r="F437" s="82">
        <v>0</v>
      </c>
      <c r="G437" s="82">
        <v>0</v>
      </c>
      <c r="H437" s="82"/>
      <c r="I437" s="83"/>
    </row>
    <row r="438" spans="1:9" s="84" customFormat="1" ht="15" customHeight="1">
      <c r="A438" s="82"/>
      <c r="B438" s="82" t="s">
        <v>597</v>
      </c>
      <c r="C438" s="82"/>
      <c r="D438" s="82" t="s">
        <v>1113</v>
      </c>
      <c r="E438" s="82" t="s">
        <v>59</v>
      </c>
      <c r="F438" s="82">
        <v>16</v>
      </c>
      <c r="G438" s="82">
        <v>16</v>
      </c>
      <c r="H438" s="82"/>
      <c r="I438" s="83"/>
    </row>
    <row r="439" spans="1:9" s="84" customFormat="1" ht="15" customHeight="1">
      <c r="A439" s="82"/>
      <c r="B439" s="82" t="s">
        <v>1112</v>
      </c>
      <c r="C439" s="82" t="s">
        <v>599</v>
      </c>
      <c r="D439" s="82" t="s">
        <v>1115</v>
      </c>
      <c r="E439" s="82" t="s">
        <v>599</v>
      </c>
      <c r="F439" s="82">
        <v>19.5</v>
      </c>
      <c r="G439" s="82">
        <v>19.5</v>
      </c>
      <c r="H439" s="82"/>
      <c r="I439" s="83"/>
    </row>
    <row r="440" spans="1:9" s="84" customFormat="1" ht="15" customHeight="1">
      <c r="A440" s="82"/>
      <c r="B440" s="82" t="s">
        <v>1111</v>
      </c>
      <c r="C440" s="82" t="s">
        <v>599</v>
      </c>
      <c r="D440" s="82" t="s">
        <v>1114</v>
      </c>
      <c r="E440" s="82" t="s">
        <v>599</v>
      </c>
      <c r="F440" s="82">
        <v>14.5</v>
      </c>
      <c r="G440" s="82">
        <v>14.5</v>
      </c>
      <c r="H440" s="82"/>
      <c r="I440" s="83"/>
    </row>
    <row r="441" spans="1:9" s="84" customFormat="1" ht="15" customHeight="1">
      <c r="A441" s="82"/>
      <c r="B441" s="82" t="s">
        <v>1116</v>
      </c>
      <c r="C441" s="82" t="s">
        <v>599</v>
      </c>
      <c r="D441" s="82" t="s">
        <v>1117</v>
      </c>
      <c r="E441" s="82" t="s">
        <v>58</v>
      </c>
      <c r="F441" s="82">
        <v>45</v>
      </c>
      <c r="G441" s="82">
        <v>45</v>
      </c>
      <c r="H441" s="82"/>
      <c r="I441" s="83"/>
    </row>
    <row r="442" spans="1:9" s="84" customFormat="1">
      <c r="A442" s="82"/>
      <c r="B442" s="82" t="s">
        <v>70</v>
      </c>
      <c r="C442" s="82" t="s">
        <v>599</v>
      </c>
      <c r="D442" s="82" t="s">
        <v>956</v>
      </c>
      <c r="E442" s="85" t="s">
        <v>57</v>
      </c>
      <c r="F442" s="82">
        <v>15</v>
      </c>
      <c r="G442" s="82">
        <v>15</v>
      </c>
      <c r="H442" s="82"/>
      <c r="I442" s="83"/>
    </row>
    <row r="443" spans="1:9" s="84" customFormat="1" ht="15" customHeight="1">
      <c r="A443" s="82"/>
      <c r="B443" s="80" t="s">
        <v>291</v>
      </c>
      <c r="C443" s="82"/>
      <c r="D443" s="82"/>
      <c r="E443" s="82"/>
      <c r="F443" s="82"/>
      <c r="G443" s="82"/>
      <c r="H443" s="82"/>
      <c r="I443" s="83"/>
    </row>
    <row r="444" spans="1:9" s="84" customFormat="1" ht="15" customHeight="1">
      <c r="A444" s="82"/>
      <c r="B444" s="82" t="s">
        <v>656</v>
      </c>
      <c r="C444" s="82" t="s">
        <v>599</v>
      </c>
      <c r="D444" s="82" t="s">
        <v>1050</v>
      </c>
      <c r="E444" s="82" t="s">
        <v>367</v>
      </c>
      <c r="F444" s="82">
        <v>7.5</v>
      </c>
      <c r="G444" s="82">
        <v>7.5</v>
      </c>
      <c r="H444" s="82"/>
      <c r="I444" s="83"/>
    </row>
    <row r="445" spans="1:9" s="84" customFormat="1" ht="15" customHeight="1">
      <c r="A445" s="82"/>
      <c r="B445" s="82" t="s">
        <v>657</v>
      </c>
      <c r="C445" s="82" t="s">
        <v>599</v>
      </c>
      <c r="D445" s="82" t="s">
        <v>662</v>
      </c>
      <c r="E445" s="82" t="s">
        <v>599</v>
      </c>
      <c r="F445" s="82">
        <v>25.6</v>
      </c>
      <c r="G445" s="82">
        <v>25.6</v>
      </c>
      <c r="H445" s="82"/>
      <c r="I445" s="83"/>
    </row>
    <row r="446" spans="1:9" s="84" customFormat="1" ht="15" customHeight="1">
      <c r="A446" s="82"/>
      <c r="B446" s="82" t="s">
        <v>782</v>
      </c>
      <c r="C446" s="82" t="s">
        <v>599</v>
      </c>
      <c r="D446" s="82" t="s">
        <v>895</v>
      </c>
      <c r="E446" s="82" t="s">
        <v>599</v>
      </c>
      <c r="F446" s="82">
        <v>28.8</v>
      </c>
      <c r="G446" s="82">
        <v>28.8</v>
      </c>
      <c r="H446" s="82"/>
      <c r="I446" s="83"/>
    </row>
    <row r="447" spans="1:9" s="84" customFormat="1" ht="15" customHeight="1">
      <c r="A447" s="82"/>
      <c r="B447" s="82" t="s">
        <v>785</v>
      </c>
      <c r="C447" s="82" t="s">
        <v>599</v>
      </c>
      <c r="D447" s="82" t="s">
        <v>1051</v>
      </c>
      <c r="E447" s="82" t="s">
        <v>599</v>
      </c>
      <c r="F447" s="82">
        <v>13</v>
      </c>
      <c r="G447" s="82">
        <v>13</v>
      </c>
      <c r="H447" s="82"/>
      <c r="I447" s="83"/>
    </row>
    <row r="448" spans="1:9" s="84" customFormat="1" ht="15" customHeight="1">
      <c r="A448" s="82"/>
      <c r="B448" s="82" t="s">
        <v>1010</v>
      </c>
      <c r="C448" s="82" t="s">
        <v>599</v>
      </c>
      <c r="D448" s="82" t="s">
        <v>1052</v>
      </c>
      <c r="E448" s="82" t="s">
        <v>599</v>
      </c>
      <c r="F448" s="82">
        <v>15</v>
      </c>
      <c r="G448" s="82">
        <v>15</v>
      </c>
      <c r="H448" s="82"/>
      <c r="I448" s="83"/>
    </row>
    <row r="449" spans="1:9" s="84" customFormat="1" ht="15" customHeight="1">
      <c r="A449" s="82"/>
      <c r="B449" s="82" t="s">
        <v>686</v>
      </c>
      <c r="C449" s="82" t="s">
        <v>599</v>
      </c>
      <c r="D449" s="82" t="s">
        <v>1053</v>
      </c>
      <c r="E449" s="82" t="s">
        <v>599</v>
      </c>
      <c r="F449" s="82">
        <v>23.5</v>
      </c>
      <c r="G449" s="82">
        <v>23.5</v>
      </c>
      <c r="H449" s="82"/>
      <c r="I449" s="83"/>
    </row>
    <row r="450" spans="1:9" s="84" customFormat="1" ht="15" customHeight="1">
      <c r="A450" s="82"/>
      <c r="B450" s="82" t="s">
        <v>678</v>
      </c>
      <c r="C450" s="82" t="s">
        <v>599</v>
      </c>
      <c r="D450" s="82" t="s">
        <v>1054</v>
      </c>
      <c r="E450" s="82" t="s">
        <v>599</v>
      </c>
      <c r="F450" s="82">
        <v>23.9</v>
      </c>
      <c r="G450" s="82">
        <v>23.9</v>
      </c>
      <c r="H450" s="82"/>
      <c r="I450" s="83"/>
    </row>
    <row r="451" spans="1:9" s="101" customFormat="1" ht="15" customHeight="1">
      <c r="A451" s="82"/>
      <c r="B451" s="82" t="s">
        <v>685</v>
      </c>
      <c r="C451" s="82" t="s">
        <v>599</v>
      </c>
      <c r="D451" s="82" t="s">
        <v>1055</v>
      </c>
      <c r="E451" s="82" t="s">
        <v>599</v>
      </c>
      <c r="F451" s="82">
        <v>20.2</v>
      </c>
      <c r="G451" s="82">
        <v>20.2</v>
      </c>
      <c r="H451" s="82"/>
      <c r="I451" s="100"/>
    </row>
    <row r="452" spans="1:9" s="84" customFormat="1" ht="15" customHeight="1">
      <c r="A452" s="82"/>
      <c r="B452" s="82" t="s">
        <v>678</v>
      </c>
      <c r="C452" s="82" t="s">
        <v>599</v>
      </c>
      <c r="D452" s="82" t="s">
        <v>1056</v>
      </c>
      <c r="E452" s="82" t="s">
        <v>599</v>
      </c>
      <c r="F452" s="82">
        <v>7.5</v>
      </c>
      <c r="G452" s="82">
        <v>7.5</v>
      </c>
      <c r="H452" s="82"/>
      <c r="I452" s="83"/>
    </row>
    <row r="453" spans="1:9" s="84" customFormat="1" ht="26.25" customHeight="1">
      <c r="A453" s="79">
        <v>14</v>
      </c>
      <c r="B453" s="79" t="s">
        <v>1118</v>
      </c>
      <c r="C453" s="85" t="s">
        <v>1119</v>
      </c>
      <c r="D453" s="82"/>
      <c r="E453" s="82"/>
      <c r="F453" s="82"/>
      <c r="G453" s="82"/>
      <c r="H453" s="82"/>
      <c r="I453" s="83"/>
    </row>
    <row r="454" spans="1:9" s="84" customFormat="1" ht="15" customHeight="1">
      <c r="A454" s="82"/>
      <c r="B454" s="82" t="s">
        <v>602</v>
      </c>
      <c r="C454" s="82" t="s">
        <v>599</v>
      </c>
      <c r="D454" s="82" t="s">
        <v>750</v>
      </c>
      <c r="E454" s="82" t="s">
        <v>56</v>
      </c>
      <c r="F454" s="82">
        <v>4.9000000000000004</v>
      </c>
      <c r="G454" s="82">
        <v>4.5</v>
      </c>
      <c r="H454" s="82">
        <v>0.4</v>
      </c>
      <c r="I454" s="83"/>
    </row>
    <row r="455" spans="1:9" s="84" customFormat="1" ht="15" customHeight="1">
      <c r="A455" s="82"/>
      <c r="B455" s="82" t="s">
        <v>602</v>
      </c>
      <c r="C455" s="82" t="s">
        <v>599</v>
      </c>
      <c r="D455" s="82" t="s">
        <v>688</v>
      </c>
      <c r="E455" s="82" t="s">
        <v>599</v>
      </c>
      <c r="F455" s="82">
        <v>4.2</v>
      </c>
      <c r="G455" s="82">
        <v>3.98</v>
      </c>
      <c r="H455" s="82">
        <v>0.22</v>
      </c>
      <c r="I455" s="83"/>
    </row>
    <row r="456" spans="1:9" s="84" customFormat="1" ht="15" customHeight="1">
      <c r="A456" s="106"/>
      <c r="B456" s="106" t="s">
        <v>602</v>
      </c>
      <c r="C456" s="106" t="s">
        <v>599</v>
      </c>
      <c r="D456" s="106" t="s">
        <v>663</v>
      </c>
      <c r="E456" s="106" t="s">
        <v>55</v>
      </c>
      <c r="F456" s="106">
        <v>9</v>
      </c>
      <c r="G456" s="106">
        <v>9</v>
      </c>
      <c r="H456" s="106"/>
      <c r="I456" s="83"/>
    </row>
    <row r="457" spans="1:9" s="101" customFormat="1" ht="15" customHeight="1">
      <c r="A457" s="99"/>
      <c r="B457" s="99" t="s">
        <v>602</v>
      </c>
      <c r="C457" s="99" t="s">
        <v>599</v>
      </c>
      <c r="D457" s="99" t="s">
        <v>869</v>
      </c>
      <c r="E457" s="99" t="s">
        <v>599</v>
      </c>
      <c r="F457" s="99">
        <v>9</v>
      </c>
      <c r="G457" s="99">
        <v>9</v>
      </c>
      <c r="H457" s="99"/>
      <c r="I457" s="100"/>
    </row>
    <row r="458" spans="1:9" s="84" customFormat="1">
      <c r="A458" s="82"/>
      <c r="B458" s="82" t="s">
        <v>602</v>
      </c>
      <c r="C458" s="82" t="s">
        <v>599</v>
      </c>
      <c r="D458" s="82" t="s">
        <v>1120</v>
      </c>
      <c r="E458" s="85" t="s">
        <v>54</v>
      </c>
      <c r="F458" s="82">
        <v>25</v>
      </c>
      <c r="G458" s="82">
        <v>25</v>
      </c>
      <c r="H458" s="82"/>
      <c r="I458" s="83"/>
    </row>
    <row r="459" spans="1:9" s="84" customFormat="1" ht="15" customHeight="1">
      <c r="A459" s="82"/>
      <c r="B459" s="82" t="s">
        <v>602</v>
      </c>
      <c r="C459" s="82" t="s">
        <v>599</v>
      </c>
      <c r="D459" s="82" t="s">
        <v>1120</v>
      </c>
      <c r="E459" s="82" t="s">
        <v>53</v>
      </c>
      <c r="F459" s="82">
        <v>2.5</v>
      </c>
      <c r="G459" s="82">
        <v>2.5</v>
      </c>
      <c r="H459" s="82"/>
      <c r="I459" s="83"/>
    </row>
    <row r="460" spans="1:9" s="84" customFormat="1">
      <c r="A460" s="82"/>
      <c r="B460" s="82" t="s">
        <v>602</v>
      </c>
      <c r="C460" s="82" t="s">
        <v>599</v>
      </c>
      <c r="D460" s="82" t="s">
        <v>1179</v>
      </c>
      <c r="E460" s="85" t="s">
        <v>46</v>
      </c>
      <c r="F460" s="82">
        <v>7</v>
      </c>
      <c r="G460" s="82">
        <v>7</v>
      </c>
      <c r="H460" s="82"/>
      <c r="I460" s="83"/>
    </row>
    <row r="461" spans="1:9" s="84" customFormat="1" ht="15" customHeight="1">
      <c r="A461" s="82"/>
      <c r="B461" s="82" t="s">
        <v>602</v>
      </c>
      <c r="C461" s="82" t="s">
        <v>599</v>
      </c>
      <c r="D461" s="82" t="s">
        <v>841</v>
      </c>
      <c r="E461" s="305" t="s">
        <v>52</v>
      </c>
      <c r="F461" s="82">
        <v>8</v>
      </c>
      <c r="G461" s="82">
        <v>8</v>
      </c>
      <c r="H461" s="82"/>
      <c r="I461" s="83"/>
    </row>
    <row r="462" spans="1:9" s="84" customFormat="1" ht="15" customHeight="1">
      <c r="A462" s="82"/>
      <c r="B462" s="82" t="s">
        <v>602</v>
      </c>
      <c r="C462" s="82" t="s">
        <v>599</v>
      </c>
      <c r="D462" s="82" t="s">
        <v>703</v>
      </c>
      <c r="E462" s="305"/>
      <c r="F462" s="82">
        <v>9</v>
      </c>
      <c r="G462" s="82">
        <v>9</v>
      </c>
      <c r="H462" s="82"/>
      <c r="I462" s="83"/>
    </row>
    <row r="463" spans="1:9" s="84" customFormat="1" ht="15" customHeight="1">
      <c r="A463" s="82"/>
      <c r="B463" s="82" t="s">
        <v>602</v>
      </c>
      <c r="C463" s="82" t="s">
        <v>599</v>
      </c>
      <c r="D463" s="82" t="s">
        <v>698</v>
      </c>
      <c r="E463" s="305"/>
      <c r="F463" s="82">
        <v>9</v>
      </c>
      <c r="G463" s="82">
        <v>9</v>
      </c>
      <c r="H463" s="82"/>
      <c r="I463" s="83"/>
    </row>
    <row r="464" spans="1:9" s="84" customFormat="1" ht="15" customHeight="1">
      <c r="A464" s="82"/>
      <c r="B464" s="82" t="s">
        <v>602</v>
      </c>
      <c r="C464" s="82" t="s">
        <v>599</v>
      </c>
      <c r="D464" s="82" t="s">
        <v>1173</v>
      </c>
      <c r="E464" s="305"/>
      <c r="F464" s="82">
        <v>8.4</v>
      </c>
      <c r="G464" s="82">
        <v>8.4</v>
      </c>
      <c r="H464" s="82"/>
      <c r="I464" s="83"/>
    </row>
    <row r="465" spans="1:9" s="84" customFormat="1" ht="15" customHeight="1">
      <c r="A465" s="82"/>
      <c r="B465" s="82" t="s">
        <v>602</v>
      </c>
      <c r="C465" s="82" t="s">
        <v>599</v>
      </c>
      <c r="D465" s="82" t="s">
        <v>1174</v>
      </c>
      <c r="E465" s="305"/>
      <c r="F465" s="82">
        <v>9</v>
      </c>
      <c r="G465" s="82">
        <v>9</v>
      </c>
      <c r="H465" s="82"/>
      <c r="I465" s="83"/>
    </row>
    <row r="466" spans="1:9" s="84" customFormat="1" ht="15" customHeight="1">
      <c r="A466" s="82"/>
      <c r="B466" s="82" t="s">
        <v>602</v>
      </c>
      <c r="C466" s="82" t="s">
        <v>599</v>
      </c>
      <c r="D466" s="82" t="s">
        <v>774</v>
      </c>
      <c r="E466" s="305"/>
      <c r="F466" s="82">
        <v>13.3</v>
      </c>
      <c r="G466" s="82">
        <v>13.3</v>
      </c>
      <c r="H466" s="82"/>
      <c r="I466" s="83"/>
    </row>
    <row r="467" spans="1:9" s="84" customFormat="1" ht="15" customHeight="1">
      <c r="A467" s="79">
        <v>15</v>
      </c>
      <c r="B467" s="79" t="s">
        <v>1121</v>
      </c>
      <c r="C467" s="82" t="s">
        <v>599</v>
      </c>
      <c r="D467" s="82" t="s">
        <v>1122</v>
      </c>
      <c r="E467" s="82" t="s">
        <v>44</v>
      </c>
      <c r="F467" s="82">
        <v>13</v>
      </c>
      <c r="G467" s="82"/>
      <c r="H467" s="82"/>
      <c r="I467" s="83"/>
    </row>
    <row r="468" spans="1:9" s="84" customFormat="1" ht="15" customHeight="1">
      <c r="A468" s="82"/>
      <c r="B468" s="82"/>
      <c r="C468" s="82" t="s">
        <v>599</v>
      </c>
      <c r="D468" s="82" t="s">
        <v>688</v>
      </c>
      <c r="E468" s="82" t="s">
        <v>43</v>
      </c>
      <c r="F468" s="305">
        <v>27</v>
      </c>
      <c r="G468" s="305">
        <v>27</v>
      </c>
      <c r="H468" s="82"/>
      <c r="I468" s="83"/>
    </row>
    <row r="469" spans="1:9" s="84" customFormat="1" ht="15" customHeight="1">
      <c r="A469" s="82"/>
      <c r="B469" s="82"/>
      <c r="C469" s="82" t="s">
        <v>599</v>
      </c>
      <c r="D469" s="82" t="s">
        <v>733</v>
      </c>
      <c r="E469" s="82" t="s">
        <v>43</v>
      </c>
      <c r="F469" s="305"/>
      <c r="G469" s="305"/>
      <c r="H469" s="82"/>
      <c r="I469" s="83"/>
    </row>
    <row r="470" spans="1:9" s="84" customFormat="1" ht="15" customHeight="1">
      <c r="A470" s="82"/>
      <c r="B470" s="82"/>
      <c r="C470" s="82" t="s">
        <v>599</v>
      </c>
      <c r="D470" s="82" t="s">
        <v>752</v>
      </c>
      <c r="E470" s="82" t="s">
        <v>45</v>
      </c>
      <c r="F470" s="82">
        <v>15.4</v>
      </c>
      <c r="G470" s="82">
        <v>15.4</v>
      </c>
      <c r="H470" s="82"/>
      <c r="I470" s="83"/>
    </row>
    <row r="471" spans="1:9" s="84" customFormat="1" ht="15" customHeight="1">
      <c r="A471" s="79">
        <v>16</v>
      </c>
      <c r="B471" s="79" t="s">
        <v>1177</v>
      </c>
      <c r="C471" s="82" t="s">
        <v>599</v>
      </c>
      <c r="D471" s="82" t="s">
        <v>718</v>
      </c>
      <c r="E471" s="82" t="s">
        <v>47</v>
      </c>
      <c r="F471" s="82">
        <v>30</v>
      </c>
      <c r="G471" s="82">
        <v>30</v>
      </c>
      <c r="H471" s="82"/>
      <c r="I471" s="83"/>
    </row>
    <row r="472" spans="1:9" s="84" customFormat="1" ht="15" customHeight="1">
      <c r="A472" s="79">
        <v>17</v>
      </c>
      <c r="B472" s="79" t="s">
        <v>1176</v>
      </c>
      <c r="C472" s="82" t="s">
        <v>599</v>
      </c>
      <c r="D472" s="82"/>
      <c r="E472" s="82"/>
      <c r="F472" s="82"/>
      <c r="G472" s="82"/>
      <c r="H472" s="82"/>
      <c r="I472" s="83"/>
    </row>
    <row r="473" spans="1:9" s="84" customFormat="1" ht="15" customHeight="1">
      <c r="A473" s="82"/>
      <c r="B473" s="82"/>
      <c r="C473" s="82" t="s">
        <v>599</v>
      </c>
      <c r="D473" s="82" t="s">
        <v>1123</v>
      </c>
      <c r="E473" s="82" t="s">
        <v>56</v>
      </c>
      <c r="F473" s="82">
        <v>25.71</v>
      </c>
      <c r="G473" s="82">
        <v>25.71</v>
      </c>
      <c r="H473" s="82"/>
      <c r="I473" s="83"/>
    </row>
    <row r="474" spans="1:9" s="84" customFormat="1" ht="15" customHeight="1">
      <c r="A474" s="82"/>
      <c r="B474" s="82"/>
      <c r="C474" s="82" t="s">
        <v>599</v>
      </c>
      <c r="D474" s="82" t="s">
        <v>742</v>
      </c>
      <c r="E474" s="82" t="s">
        <v>436</v>
      </c>
      <c r="F474" s="82">
        <v>10.3</v>
      </c>
      <c r="G474" s="82">
        <v>10.3</v>
      </c>
      <c r="H474" s="82"/>
      <c r="I474" s="83"/>
    </row>
    <row r="475" spans="1:9" s="84" customFormat="1" ht="15" customHeight="1">
      <c r="A475" s="82"/>
      <c r="B475" s="82"/>
      <c r="C475" s="82" t="s">
        <v>599</v>
      </c>
      <c r="D475" s="82" t="s">
        <v>731</v>
      </c>
      <c r="E475" s="82" t="s">
        <v>432</v>
      </c>
      <c r="F475" s="82">
        <v>5.3</v>
      </c>
      <c r="G475" s="82">
        <v>5.3</v>
      </c>
      <c r="H475" s="82"/>
      <c r="I475" s="83"/>
    </row>
    <row r="476" spans="1:9" s="84" customFormat="1">
      <c r="A476" s="82"/>
      <c r="B476" s="82"/>
      <c r="C476" s="82" t="s">
        <v>599</v>
      </c>
      <c r="D476" s="85" t="s">
        <v>48</v>
      </c>
      <c r="E476" s="82" t="s">
        <v>47</v>
      </c>
      <c r="F476" s="82">
        <v>40</v>
      </c>
      <c r="G476" s="82">
        <v>40</v>
      </c>
      <c r="H476" s="82"/>
      <c r="I476" s="83"/>
    </row>
    <row r="477" spans="1:9" s="84" customFormat="1" ht="15" customHeight="1">
      <c r="A477" s="82"/>
      <c r="B477" s="82"/>
      <c r="C477" s="82" t="s">
        <v>599</v>
      </c>
      <c r="D477" s="82" t="s">
        <v>840</v>
      </c>
      <c r="E477" s="82" t="s">
        <v>467</v>
      </c>
      <c r="F477" s="82">
        <v>54</v>
      </c>
      <c r="G477" s="82">
        <v>54</v>
      </c>
      <c r="H477" s="82"/>
      <c r="I477" s="83"/>
    </row>
    <row r="478" spans="1:9" s="84" customFormat="1">
      <c r="A478" s="82"/>
      <c r="B478" s="82"/>
      <c r="C478" s="82" t="s">
        <v>599</v>
      </c>
      <c r="D478" s="85" t="s">
        <v>48</v>
      </c>
      <c r="E478" s="85" t="s">
        <v>46</v>
      </c>
      <c r="F478" s="82">
        <v>25</v>
      </c>
      <c r="G478" s="82">
        <v>25</v>
      </c>
      <c r="H478" s="82"/>
      <c r="I478" s="83"/>
    </row>
    <row r="479" spans="1:9" s="84" customFormat="1" ht="15" customHeight="1">
      <c r="A479" s="79">
        <v>18</v>
      </c>
      <c r="B479" s="79" t="s">
        <v>1178</v>
      </c>
      <c r="C479" s="82" t="s">
        <v>599</v>
      </c>
      <c r="D479" s="82" t="s">
        <v>690</v>
      </c>
      <c r="E479" s="82" t="s">
        <v>49</v>
      </c>
      <c r="F479" s="82">
        <v>38</v>
      </c>
      <c r="G479" s="82">
        <v>38</v>
      </c>
      <c r="H479" s="82"/>
      <c r="I479" s="83"/>
    </row>
    <row r="480" spans="1:9" s="84" customFormat="1">
      <c r="A480" s="82"/>
      <c r="B480" s="109"/>
      <c r="C480" s="82" t="s">
        <v>599</v>
      </c>
      <c r="D480" s="82" t="s">
        <v>1128</v>
      </c>
      <c r="E480" s="85" t="s">
        <v>50</v>
      </c>
      <c r="F480" s="82">
        <v>35</v>
      </c>
      <c r="G480" s="82">
        <v>35</v>
      </c>
      <c r="H480" s="82"/>
      <c r="I480" s="83"/>
    </row>
    <row r="481" spans="1:9" s="84" customFormat="1" ht="15" customHeight="1">
      <c r="A481" s="82"/>
      <c r="B481" s="109"/>
      <c r="C481" s="82" t="s">
        <v>599</v>
      </c>
      <c r="D481" s="82" t="s">
        <v>903</v>
      </c>
      <c r="E481" s="82" t="s">
        <v>464</v>
      </c>
      <c r="F481" s="82">
        <v>14</v>
      </c>
      <c r="G481" s="82">
        <v>14</v>
      </c>
      <c r="H481" s="82"/>
      <c r="I481" s="83"/>
    </row>
    <row r="482" spans="1:9" s="84" customFormat="1" ht="15" customHeight="1">
      <c r="A482" s="82"/>
      <c r="B482" s="109"/>
      <c r="C482" s="82"/>
      <c r="D482" s="82" t="s">
        <v>1191</v>
      </c>
      <c r="E482" s="82" t="s">
        <v>51</v>
      </c>
      <c r="F482" s="82">
        <v>2</v>
      </c>
      <c r="G482" s="82">
        <v>2</v>
      </c>
      <c r="H482" s="82"/>
      <c r="I482" s="83"/>
    </row>
    <row r="483" spans="1:9" s="84" customFormat="1" ht="15" hidden="1" customHeight="1">
      <c r="A483" s="82"/>
      <c r="B483" s="79" t="s">
        <v>1124</v>
      </c>
      <c r="C483" s="82" t="s">
        <v>599</v>
      </c>
      <c r="D483" s="82"/>
      <c r="E483" s="82"/>
      <c r="F483" s="82"/>
      <c r="G483" s="82"/>
      <c r="H483" s="82"/>
      <c r="I483" s="83"/>
    </row>
    <row r="484" spans="1:9" s="84" customFormat="1" ht="15" hidden="1" customHeight="1">
      <c r="A484" s="82"/>
      <c r="B484" s="82" t="s">
        <v>1126</v>
      </c>
      <c r="C484" s="82" t="s">
        <v>599</v>
      </c>
      <c r="D484" s="82"/>
      <c r="E484" s="82" t="s">
        <v>462</v>
      </c>
      <c r="F484" s="82">
        <v>10</v>
      </c>
      <c r="G484" s="82">
        <v>10</v>
      </c>
      <c r="H484" s="82"/>
      <c r="I484" s="83"/>
    </row>
    <row r="485" spans="1:9" s="84" customFormat="1" ht="15" hidden="1" customHeight="1">
      <c r="A485" s="82"/>
      <c r="B485" s="82"/>
      <c r="C485" s="82" t="s">
        <v>599</v>
      </c>
      <c r="D485" s="82"/>
      <c r="E485" s="82" t="s">
        <v>463</v>
      </c>
      <c r="F485" s="82">
        <v>10</v>
      </c>
      <c r="G485" s="82">
        <v>10</v>
      </c>
      <c r="H485" s="82"/>
      <c r="I485" s="83"/>
    </row>
    <row r="486" spans="1:9" s="84" customFormat="1" ht="15" hidden="1" customHeight="1">
      <c r="A486" s="82"/>
      <c r="B486" s="79" t="s">
        <v>1124</v>
      </c>
      <c r="C486" s="82" t="s">
        <v>599</v>
      </c>
      <c r="D486" s="82"/>
      <c r="E486" s="82" t="s">
        <v>466</v>
      </c>
      <c r="F486" s="82">
        <v>90</v>
      </c>
      <c r="G486" s="82">
        <v>90</v>
      </c>
      <c r="H486" s="82"/>
      <c r="I486" s="83"/>
    </row>
    <row r="487" spans="1:9" s="84" customFormat="1" ht="15" hidden="1" customHeight="1">
      <c r="A487" s="82"/>
      <c r="B487" s="82" t="s">
        <v>1175</v>
      </c>
      <c r="C487" s="82" t="s">
        <v>599</v>
      </c>
      <c r="D487" s="82"/>
      <c r="E487" s="82" t="s">
        <v>468</v>
      </c>
      <c r="F487" s="82">
        <v>133.69999999999999</v>
      </c>
      <c r="G487" s="82">
        <v>133.69999999999999</v>
      </c>
      <c r="H487" s="82"/>
      <c r="I487" s="83"/>
    </row>
    <row r="488" spans="1:9" s="84" customFormat="1" ht="15" hidden="1" customHeight="1">
      <c r="A488" s="82"/>
      <c r="B488" s="82"/>
      <c r="C488" s="82" t="s">
        <v>599</v>
      </c>
      <c r="D488" s="82"/>
      <c r="E488" s="82" t="s">
        <v>467</v>
      </c>
      <c r="F488" s="82">
        <v>10</v>
      </c>
      <c r="G488" s="82">
        <v>10</v>
      </c>
      <c r="H488" s="82"/>
      <c r="I488" s="83"/>
    </row>
    <row r="489" spans="1:9" s="84" customFormat="1" ht="15" hidden="1" customHeight="1">
      <c r="A489" s="82"/>
      <c r="B489" s="79" t="s">
        <v>1124</v>
      </c>
      <c r="C489" s="82" t="s">
        <v>599</v>
      </c>
      <c r="D489" s="82"/>
      <c r="E489" s="82"/>
      <c r="F489" s="82"/>
      <c r="G489" s="82"/>
      <c r="H489" s="82"/>
      <c r="I489" s="83"/>
    </row>
    <row r="490" spans="1:9" s="84" customFormat="1" ht="15" hidden="1" customHeight="1">
      <c r="A490" s="82"/>
      <c r="B490" s="82" t="s">
        <v>1180</v>
      </c>
      <c r="C490" s="82" t="s">
        <v>599</v>
      </c>
      <c r="D490" s="82"/>
      <c r="E490" s="82" t="s">
        <v>437</v>
      </c>
      <c r="F490" s="82">
        <v>15</v>
      </c>
      <c r="G490" s="82">
        <v>15</v>
      </c>
      <c r="H490" s="82"/>
      <c r="I490" s="83"/>
    </row>
    <row r="491" spans="1:9" s="84" customFormat="1" ht="15" hidden="1" customHeight="1">
      <c r="A491" s="82"/>
      <c r="B491" s="82"/>
      <c r="C491" s="82" t="s">
        <v>599</v>
      </c>
      <c r="D491" s="82"/>
      <c r="E491" s="82" t="s">
        <v>469</v>
      </c>
      <c r="F491" s="82">
        <v>15</v>
      </c>
      <c r="G491" s="82">
        <v>15</v>
      </c>
      <c r="H491" s="82"/>
      <c r="I491" s="83"/>
    </row>
    <row r="492" spans="1:9" s="84" customFormat="1" ht="15" hidden="1" customHeight="1">
      <c r="A492" s="82"/>
      <c r="B492" s="82"/>
      <c r="C492" s="82" t="s">
        <v>599</v>
      </c>
      <c r="D492" s="82"/>
      <c r="E492" s="82" t="s">
        <v>471</v>
      </c>
      <c r="F492" s="82">
        <v>18</v>
      </c>
      <c r="G492" s="82">
        <v>18</v>
      </c>
      <c r="H492" s="82"/>
      <c r="I492" s="83"/>
    </row>
    <row r="493" spans="1:9" s="84" customFormat="1" ht="15" hidden="1" customHeight="1">
      <c r="A493" s="82"/>
      <c r="B493" s="79" t="s">
        <v>1124</v>
      </c>
      <c r="C493" s="82" t="s">
        <v>599</v>
      </c>
      <c r="D493" s="82"/>
      <c r="E493" s="82" t="s">
        <v>477</v>
      </c>
      <c r="F493" s="82">
        <v>150</v>
      </c>
      <c r="G493" s="82">
        <v>150</v>
      </c>
      <c r="H493" s="82"/>
      <c r="I493" s="83"/>
    </row>
    <row r="494" spans="1:9" s="84" customFormat="1" ht="15" hidden="1" customHeight="1">
      <c r="A494" s="82"/>
      <c r="B494" s="82" t="s">
        <v>1188</v>
      </c>
      <c r="C494" s="82" t="s">
        <v>599</v>
      </c>
      <c r="D494" s="82"/>
      <c r="E494" s="82" t="s">
        <v>478</v>
      </c>
      <c r="F494" s="82">
        <v>128.80000000000001</v>
      </c>
      <c r="G494" s="82">
        <v>125</v>
      </c>
      <c r="H494" s="82">
        <v>3.8</v>
      </c>
      <c r="I494" s="83"/>
    </row>
    <row r="495" spans="1:9" s="84" customFormat="1" ht="15" hidden="1" customHeight="1">
      <c r="A495" s="82"/>
      <c r="B495" s="82"/>
      <c r="C495" s="82" t="s">
        <v>599</v>
      </c>
      <c r="D495" s="82"/>
      <c r="E495" s="82" t="s">
        <v>479</v>
      </c>
      <c r="F495" s="82">
        <v>120</v>
      </c>
      <c r="G495" s="82">
        <v>120</v>
      </c>
      <c r="H495" s="82"/>
      <c r="I495" s="83"/>
    </row>
    <row r="496" spans="1:9" s="84" customFormat="1" ht="15" hidden="1" customHeight="1">
      <c r="A496" s="82"/>
      <c r="B496" s="82"/>
      <c r="C496" s="82" t="s">
        <v>599</v>
      </c>
      <c r="D496" s="82"/>
      <c r="E496" s="82" t="s">
        <v>480</v>
      </c>
      <c r="F496" s="82">
        <v>128</v>
      </c>
      <c r="G496" s="82">
        <v>125</v>
      </c>
      <c r="H496" s="82">
        <v>3</v>
      </c>
      <c r="I496" s="83"/>
    </row>
    <row r="497" spans="1:9" s="84" customFormat="1" ht="15" hidden="1" customHeight="1">
      <c r="A497" s="82"/>
      <c r="B497" s="82"/>
      <c r="C497" s="82" t="s">
        <v>599</v>
      </c>
      <c r="D497" s="82"/>
      <c r="E497" s="82" t="s">
        <v>481</v>
      </c>
      <c r="F497" s="82">
        <v>40</v>
      </c>
      <c r="G497" s="82">
        <v>40</v>
      </c>
      <c r="H497" s="82"/>
      <c r="I497" s="83"/>
    </row>
    <row r="498" spans="1:9" s="84" customFormat="1" ht="15" hidden="1" customHeight="1">
      <c r="A498" s="82"/>
      <c r="B498" s="82"/>
      <c r="C498" s="82" t="s">
        <v>599</v>
      </c>
      <c r="D498" s="82"/>
      <c r="E498" s="82" t="s">
        <v>1169</v>
      </c>
      <c r="F498" s="82">
        <v>66</v>
      </c>
      <c r="G498" s="82">
        <v>61</v>
      </c>
      <c r="H498" s="82">
        <v>5</v>
      </c>
      <c r="I498" s="83"/>
    </row>
    <row r="499" spans="1:9" s="84" customFormat="1" ht="15" hidden="1" customHeight="1">
      <c r="A499" s="82"/>
      <c r="B499" s="79" t="s">
        <v>1124</v>
      </c>
      <c r="C499" s="82" t="s">
        <v>599</v>
      </c>
      <c r="D499" s="82"/>
      <c r="E499" s="82" t="s">
        <v>488</v>
      </c>
      <c r="F499" s="82">
        <v>220</v>
      </c>
      <c r="G499" s="82">
        <v>220</v>
      </c>
      <c r="H499" s="82"/>
      <c r="I499" s="83"/>
    </row>
    <row r="500" spans="1:9" s="84" customFormat="1" ht="15" hidden="1" customHeight="1">
      <c r="A500" s="82"/>
      <c r="B500" s="82" t="s">
        <v>1192</v>
      </c>
      <c r="C500" s="82" t="s">
        <v>599</v>
      </c>
      <c r="D500" s="82"/>
      <c r="E500" s="82" t="s">
        <v>489</v>
      </c>
      <c r="F500" s="82">
        <v>100</v>
      </c>
      <c r="G500" s="82">
        <v>100</v>
      </c>
      <c r="H500" s="82"/>
      <c r="I500" s="83"/>
    </row>
    <row r="501" spans="1:9" s="84" customFormat="1" ht="30" hidden="1" customHeight="1">
      <c r="A501" s="82"/>
      <c r="B501" s="81" t="s">
        <v>15</v>
      </c>
      <c r="C501" s="82" t="s">
        <v>599</v>
      </c>
      <c r="D501" s="82"/>
      <c r="E501" s="82" t="s">
        <v>490</v>
      </c>
      <c r="F501" s="82">
        <v>253</v>
      </c>
      <c r="G501" s="82">
        <v>253</v>
      </c>
      <c r="H501" s="82"/>
      <c r="I501" s="83"/>
    </row>
    <row r="502" spans="1:9" s="84" customFormat="1" ht="15" hidden="1" customHeight="1">
      <c r="A502" s="82"/>
      <c r="B502" s="82"/>
      <c r="C502" s="82" t="s">
        <v>599</v>
      </c>
      <c r="D502" s="82"/>
      <c r="E502" s="82" t="s">
        <v>491</v>
      </c>
      <c r="F502" s="82">
        <v>42</v>
      </c>
      <c r="G502" s="82">
        <v>42</v>
      </c>
      <c r="H502" s="82"/>
      <c r="I502" s="83"/>
    </row>
    <row r="503" spans="1:9" s="84" customFormat="1" ht="15" hidden="1" customHeight="1">
      <c r="A503" s="82"/>
      <c r="B503" s="82"/>
      <c r="C503" s="82" t="s">
        <v>599</v>
      </c>
      <c r="D503" s="82"/>
      <c r="E503" s="82" t="s">
        <v>492</v>
      </c>
      <c r="F503" s="82">
        <v>26</v>
      </c>
      <c r="G503" s="82">
        <v>26</v>
      </c>
      <c r="H503" s="82"/>
      <c r="I503" s="83"/>
    </row>
    <row r="504" spans="1:9" s="84" customFormat="1" ht="15" hidden="1" customHeight="1">
      <c r="A504" s="82"/>
      <c r="B504" s="82"/>
      <c r="C504" s="82" t="s">
        <v>599</v>
      </c>
      <c r="D504" s="82"/>
      <c r="E504" s="82" t="s">
        <v>493</v>
      </c>
      <c r="F504" s="82">
        <v>47</v>
      </c>
      <c r="G504" s="82">
        <v>47</v>
      </c>
      <c r="H504" s="82"/>
      <c r="I504" s="83"/>
    </row>
    <row r="505" spans="1:9" s="84" customFormat="1" ht="15" hidden="1" customHeight="1">
      <c r="A505" s="82"/>
      <c r="B505" s="82"/>
      <c r="C505" s="82" t="s">
        <v>599</v>
      </c>
      <c r="D505" s="82"/>
      <c r="E505" s="82" t="s">
        <v>494</v>
      </c>
      <c r="F505" s="82">
        <v>44.5</v>
      </c>
      <c r="G505" s="82">
        <v>44.5</v>
      </c>
      <c r="H505" s="82"/>
      <c r="I505" s="83"/>
    </row>
    <row r="506" spans="1:9" s="84" customFormat="1" ht="15" hidden="1" customHeight="1">
      <c r="A506" s="82"/>
      <c r="B506" s="82"/>
      <c r="C506" s="82" t="s">
        <v>599</v>
      </c>
      <c r="D506" s="82"/>
      <c r="E506" s="82" t="s">
        <v>495</v>
      </c>
      <c r="F506" s="82">
        <v>37.5</v>
      </c>
      <c r="G506" s="82">
        <v>37.5</v>
      </c>
      <c r="H506" s="82"/>
      <c r="I506" s="83"/>
    </row>
    <row r="507" spans="1:9" s="84" customFormat="1" ht="15" hidden="1" customHeight="1">
      <c r="A507" s="82"/>
      <c r="B507" s="82"/>
      <c r="C507" s="82" t="s">
        <v>599</v>
      </c>
      <c r="D507" s="82"/>
      <c r="E507" s="82" t="s">
        <v>1193</v>
      </c>
      <c r="F507" s="82">
        <v>119.75</v>
      </c>
      <c r="G507" s="82">
        <v>119.75</v>
      </c>
      <c r="H507" s="82"/>
      <c r="I507" s="83"/>
    </row>
    <row r="508" spans="1:9" s="84" customFormat="1" ht="31.2" hidden="1">
      <c r="A508" s="82"/>
      <c r="B508" s="81" t="s">
        <v>16</v>
      </c>
      <c r="C508" s="82" t="s">
        <v>599</v>
      </c>
      <c r="D508" s="82"/>
      <c r="E508" s="82" t="s">
        <v>472</v>
      </c>
      <c r="F508" s="82">
        <v>127</v>
      </c>
      <c r="G508" s="82">
        <v>127</v>
      </c>
      <c r="H508" s="82"/>
      <c r="I508" s="83"/>
    </row>
    <row r="509" spans="1:9" s="84" customFormat="1" ht="15" hidden="1" customHeight="1">
      <c r="A509" s="82"/>
      <c r="B509" s="82"/>
      <c r="C509" s="82" t="s">
        <v>599</v>
      </c>
      <c r="D509" s="82"/>
      <c r="E509" s="82" t="s">
        <v>473</v>
      </c>
      <c r="F509" s="82">
        <v>200</v>
      </c>
      <c r="G509" s="82">
        <v>200</v>
      </c>
      <c r="H509" s="82"/>
      <c r="I509" s="83"/>
    </row>
    <row r="510" spans="1:9" s="84" customFormat="1" ht="25.5" hidden="1" customHeight="1">
      <c r="A510" s="82"/>
      <c r="B510" s="81" t="s">
        <v>17</v>
      </c>
      <c r="C510" s="82" t="s">
        <v>599</v>
      </c>
      <c r="D510" s="82"/>
      <c r="E510" s="82" t="s">
        <v>389</v>
      </c>
      <c r="F510" s="82">
        <v>86.8</v>
      </c>
      <c r="G510" s="82">
        <v>86.8</v>
      </c>
      <c r="H510" s="82"/>
      <c r="I510" s="83"/>
    </row>
    <row r="511" spans="1:9" s="84" customFormat="1" ht="15" hidden="1" customHeight="1">
      <c r="A511" s="82"/>
      <c r="B511" s="82"/>
      <c r="C511" s="82" t="s">
        <v>599</v>
      </c>
      <c r="D511" s="82"/>
      <c r="E511" s="82" t="s">
        <v>475</v>
      </c>
      <c r="F511" s="82">
        <v>82.5</v>
      </c>
      <c r="G511" s="82">
        <v>82.5</v>
      </c>
      <c r="H511" s="82"/>
      <c r="I511" s="83"/>
    </row>
    <row r="512" spans="1:9" s="84" customFormat="1" ht="31.2" hidden="1">
      <c r="A512" s="82"/>
      <c r="B512" s="81" t="s">
        <v>18</v>
      </c>
      <c r="C512" s="82" t="s">
        <v>599</v>
      </c>
      <c r="D512" s="82"/>
      <c r="E512" s="82" t="s">
        <v>1194</v>
      </c>
      <c r="F512" s="82">
        <v>52</v>
      </c>
      <c r="G512" s="82">
        <v>52</v>
      </c>
      <c r="H512" s="82"/>
      <c r="I512" s="83"/>
    </row>
    <row r="513" spans="1:9" s="84" customFormat="1" ht="15" hidden="1" customHeight="1">
      <c r="A513" s="82"/>
      <c r="B513" s="82"/>
      <c r="C513" s="82" t="s">
        <v>599</v>
      </c>
      <c r="D513" s="82"/>
      <c r="E513" s="82" t="s">
        <v>476</v>
      </c>
      <c r="F513" s="82">
        <v>52</v>
      </c>
      <c r="G513" s="82">
        <v>52</v>
      </c>
      <c r="H513" s="82"/>
      <c r="I513" s="83"/>
    </row>
    <row r="514" spans="1:9" s="84" customFormat="1" ht="18" hidden="1" customHeight="1">
      <c r="A514" s="82"/>
      <c r="B514" s="79" t="s">
        <v>1125</v>
      </c>
      <c r="C514" s="81" t="s">
        <v>1181</v>
      </c>
      <c r="D514" s="82"/>
      <c r="E514" s="82"/>
      <c r="F514" s="82"/>
      <c r="G514" s="82"/>
      <c r="H514" s="82"/>
      <c r="I514" s="83"/>
    </row>
    <row r="515" spans="1:9" s="84" customFormat="1" ht="15" hidden="1" customHeight="1">
      <c r="A515" s="82"/>
      <c r="B515" s="82" t="s">
        <v>1126</v>
      </c>
      <c r="C515" s="82" t="s">
        <v>599</v>
      </c>
      <c r="D515" s="82"/>
      <c r="E515" s="82" t="s">
        <v>435</v>
      </c>
      <c r="F515" s="82">
        <v>109.6</v>
      </c>
      <c r="G515" s="82">
        <v>109.6</v>
      </c>
      <c r="H515" s="82"/>
      <c r="I515" s="83"/>
    </row>
    <row r="516" spans="1:9" s="84" customFormat="1" ht="15" hidden="1" customHeight="1">
      <c r="A516" s="82"/>
      <c r="B516" s="82"/>
      <c r="C516" s="82" t="s">
        <v>599</v>
      </c>
      <c r="D516" s="82"/>
      <c r="E516" s="82" t="s">
        <v>436</v>
      </c>
      <c r="F516" s="82">
        <v>22</v>
      </c>
      <c r="G516" s="82">
        <v>22</v>
      </c>
      <c r="H516" s="82"/>
      <c r="I516" s="83"/>
    </row>
    <row r="517" spans="1:9" s="84" customFormat="1" ht="15" hidden="1" customHeight="1">
      <c r="A517" s="82"/>
      <c r="B517" s="82"/>
      <c r="C517" s="82" t="s">
        <v>599</v>
      </c>
      <c r="D517" s="82"/>
      <c r="E517" s="82" t="s">
        <v>432</v>
      </c>
      <c r="F517" s="82">
        <v>7.8</v>
      </c>
      <c r="G517" s="82">
        <v>7.8</v>
      </c>
      <c r="H517" s="82"/>
      <c r="I517" s="83"/>
    </row>
    <row r="518" spans="1:9" s="84" customFormat="1" ht="15" hidden="1" customHeight="1">
      <c r="A518" s="82"/>
      <c r="B518" s="82"/>
      <c r="C518" s="82" t="s">
        <v>599</v>
      </c>
      <c r="D518" s="82"/>
      <c r="E518" s="82" t="s">
        <v>433</v>
      </c>
      <c r="F518" s="82">
        <v>66.2</v>
      </c>
      <c r="G518" s="82">
        <v>66.2</v>
      </c>
      <c r="H518" s="82"/>
      <c r="I518" s="83"/>
    </row>
    <row r="519" spans="1:9" s="84" customFormat="1" ht="15" hidden="1" customHeight="1">
      <c r="A519" s="82"/>
      <c r="B519" s="82"/>
      <c r="C519" s="82" t="s">
        <v>599</v>
      </c>
      <c r="D519" s="82"/>
      <c r="E519" s="82" t="s">
        <v>462</v>
      </c>
      <c r="F519" s="82">
        <v>95.5</v>
      </c>
      <c r="G519" s="82">
        <v>95.5</v>
      </c>
      <c r="H519" s="82"/>
      <c r="I519" s="83"/>
    </row>
    <row r="520" spans="1:9" s="84" customFormat="1" ht="15" hidden="1" customHeight="1">
      <c r="A520" s="82"/>
      <c r="B520" s="82"/>
      <c r="C520" s="82" t="s">
        <v>599</v>
      </c>
      <c r="D520" s="82"/>
      <c r="E520" s="82" t="s">
        <v>463</v>
      </c>
      <c r="F520" s="82">
        <v>40.700000000000003</v>
      </c>
      <c r="G520" s="82">
        <v>40.700000000000003</v>
      </c>
      <c r="H520" s="82"/>
      <c r="I520" s="83"/>
    </row>
    <row r="521" spans="1:9" s="84" customFormat="1" ht="26.25" hidden="1" customHeight="1">
      <c r="A521" s="82"/>
      <c r="B521" s="81" t="s">
        <v>39</v>
      </c>
      <c r="C521" s="82" t="s">
        <v>599</v>
      </c>
      <c r="D521" s="82"/>
      <c r="E521" s="82"/>
      <c r="F521" s="82"/>
      <c r="G521" s="82"/>
      <c r="H521" s="82"/>
      <c r="I521" s="83"/>
    </row>
    <row r="522" spans="1:9" s="84" customFormat="1" ht="15" hidden="1" customHeight="1">
      <c r="A522" s="82"/>
      <c r="B522" s="82"/>
      <c r="C522" s="82" t="s">
        <v>599</v>
      </c>
      <c r="D522" s="82"/>
      <c r="E522" s="82" t="s">
        <v>434</v>
      </c>
      <c r="F522" s="82">
        <v>30</v>
      </c>
      <c r="G522" s="82">
        <v>30</v>
      </c>
      <c r="H522" s="82"/>
      <c r="I522" s="83"/>
    </row>
    <row r="523" spans="1:9" s="84" customFormat="1" ht="15" hidden="1" customHeight="1">
      <c r="A523" s="82"/>
      <c r="B523" s="82"/>
      <c r="C523" s="82" t="s">
        <v>599</v>
      </c>
      <c r="D523" s="82"/>
      <c r="E523" s="82" t="s">
        <v>462</v>
      </c>
      <c r="F523" s="82">
        <v>117.3</v>
      </c>
      <c r="G523" s="82">
        <v>117.3</v>
      </c>
      <c r="H523" s="82"/>
      <c r="I523" s="83"/>
    </row>
    <row r="524" spans="1:9" s="84" customFormat="1" ht="15" hidden="1" customHeight="1">
      <c r="A524" s="82"/>
      <c r="B524" s="82"/>
      <c r="C524" s="82" t="s">
        <v>599</v>
      </c>
      <c r="D524" s="82"/>
      <c r="E524" s="82" t="s">
        <v>574</v>
      </c>
      <c r="F524" s="82">
        <v>43.3</v>
      </c>
      <c r="G524" s="82">
        <v>43.3</v>
      </c>
      <c r="H524" s="82"/>
      <c r="I524" s="83"/>
    </row>
    <row r="525" spans="1:9" s="84" customFormat="1" ht="15" hidden="1" customHeight="1">
      <c r="A525" s="82"/>
      <c r="B525" s="82"/>
      <c r="C525" s="82" t="s">
        <v>599</v>
      </c>
      <c r="D525" s="82"/>
      <c r="E525" s="82" t="s">
        <v>575</v>
      </c>
      <c r="F525" s="82">
        <v>86.75</v>
      </c>
      <c r="G525" s="82">
        <v>85.64</v>
      </c>
      <c r="H525" s="82">
        <f>F525-G525</f>
        <v>1.1099999999999994</v>
      </c>
      <c r="I525" s="83"/>
    </row>
    <row r="526" spans="1:9" s="84" customFormat="1" ht="15" hidden="1" customHeight="1">
      <c r="A526" s="82"/>
      <c r="B526" s="82"/>
      <c r="C526" s="82" t="s">
        <v>599</v>
      </c>
      <c r="D526" s="82"/>
      <c r="E526" s="82" t="s">
        <v>576</v>
      </c>
      <c r="F526" s="82">
        <v>10.3</v>
      </c>
      <c r="G526" s="82">
        <v>9.8000000000000007</v>
      </c>
      <c r="H526" s="82">
        <f>F526-G526</f>
        <v>0.5</v>
      </c>
      <c r="I526" s="83"/>
    </row>
    <row r="527" spans="1:9" s="84" customFormat="1" ht="15" hidden="1" customHeight="1">
      <c r="A527" s="82"/>
      <c r="B527" s="82"/>
      <c r="C527" s="82" t="s">
        <v>599</v>
      </c>
      <c r="D527" s="82"/>
      <c r="E527" s="82" t="s">
        <v>577</v>
      </c>
      <c r="F527" s="82">
        <v>8.94</v>
      </c>
      <c r="G527" s="82">
        <v>8.44</v>
      </c>
      <c r="H527" s="82">
        <f>F527-G527</f>
        <v>0.5</v>
      </c>
      <c r="I527" s="83"/>
    </row>
    <row r="528" spans="1:9" s="84" customFormat="1" ht="27" hidden="1" customHeight="1">
      <c r="A528" s="82"/>
      <c r="B528" s="81" t="s">
        <v>41</v>
      </c>
      <c r="C528" s="82" t="s">
        <v>599</v>
      </c>
      <c r="D528" s="82"/>
      <c r="E528" s="82" t="s">
        <v>466</v>
      </c>
      <c r="F528" s="82">
        <v>188.44</v>
      </c>
      <c r="G528" s="82">
        <v>188.44</v>
      </c>
      <c r="H528" s="82"/>
      <c r="I528" s="83"/>
    </row>
    <row r="529" spans="1:9" s="84" customFormat="1" ht="15" hidden="1" customHeight="1">
      <c r="A529" s="82"/>
      <c r="B529" s="82"/>
      <c r="C529" s="82" t="s">
        <v>599</v>
      </c>
      <c r="D529" s="82"/>
      <c r="E529" s="82" t="s">
        <v>467</v>
      </c>
      <c r="F529" s="82">
        <v>74.5</v>
      </c>
      <c r="G529" s="82">
        <v>74.5</v>
      </c>
      <c r="H529" s="82"/>
      <c r="I529" s="83"/>
    </row>
    <row r="530" spans="1:9" s="84" customFormat="1" ht="15" hidden="1" customHeight="1">
      <c r="A530" s="82"/>
      <c r="B530" s="82"/>
      <c r="C530" s="82" t="s">
        <v>599</v>
      </c>
      <c r="D530" s="82"/>
      <c r="E530" s="82" t="s">
        <v>468</v>
      </c>
      <c r="F530" s="82">
        <v>117.6</v>
      </c>
      <c r="G530" s="82">
        <v>117.6</v>
      </c>
      <c r="H530" s="82"/>
      <c r="I530" s="83"/>
    </row>
    <row r="531" spans="1:9" s="84" customFormat="1" ht="15" hidden="1" customHeight="1">
      <c r="A531" s="82"/>
      <c r="B531" s="82"/>
      <c r="C531" s="82" t="s">
        <v>599</v>
      </c>
      <c r="D531" s="82"/>
      <c r="E531" s="82" t="s">
        <v>573</v>
      </c>
      <c r="F531" s="82">
        <v>107.6</v>
      </c>
      <c r="G531" s="82">
        <v>107.6</v>
      </c>
      <c r="H531" s="82"/>
      <c r="I531" s="83"/>
    </row>
    <row r="532" spans="1:9" s="84" customFormat="1" ht="25.5" hidden="1" customHeight="1">
      <c r="A532" s="82"/>
      <c r="B532" s="81" t="s">
        <v>40</v>
      </c>
      <c r="C532" s="82" t="s">
        <v>599</v>
      </c>
      <c r="D532" s="82"/>
      <c r="E532" s="82" t="s">
        <v>437</v>
      </c>
      <c r="F532" s="82">
        <v>87.4</v>
      </c>
      <c r="G532" s="82">
        <v>87.4</v>
      </c>
      <c r="H532" s="82"/>
      <c r="I532" s="83"/>
    </row>
    <row r="533" spans="1:9" s="84" customFormat="1" ht="15" hidden="1" customHeight="1">
      <c r="A533" s="82"/>
      <c r="B533" s="82"/>
      <c r="C533" s="82" t="s">
        <v>599</v>
      </c>
      <c r="D533" s="82"/>
      <c r="E533" s="82" t="s">
        <v>469</v>
      </c>
      <c r="F533" s="82">
        <v>64</v>
      </c>
      <c r="G533" s="82">
        <v>64</v>
      </c>
      <c r="H533" s="82"/>
      <c r="I533" s="83"/>
    </row>
    <row r="534" spans="1:9" s="84" customFormat="1" ht="15" hidden="1" customHeight="1">
      <c r="A534" s="82"/>
      <c r="B534" s="82"/>
      <c r="C534" s="82" t="s">
        <v>599</v>
      </c>
      <c r="D534" s="82"/>
      <c r="E534" s="82" t="s">
        <v>471</v>
      </c>
      <c r="F534" s="82">
        <v>45.2</v>
      </c>
      <c r="G534" s="82">
        <v>45.2</v>
      </c>
      <c r="H534" s="82"/>
      <c r="I534" s="83"/>
    </row>
    <row r="535" spans="1:9" s="101" customFormat="1" ht="28.5" customHeight="1">
      <c r="A535" s="79">
        <v>19</v>
      </c>
      <c r="B535" s="81" t="s">
        <v>1125</v>
      </c>
      <c r="C535" s="81" t="s">
        <v>1181</v>
      </c>
      <c r="D535" s="82"/>
      <c r="E535" s="82"/>
      <c r="F535" s="82"/>
      <c r="G535" s="82"/>
      <c r="H535" s="82"/>
      <c r="I535" s="100"/>
    </row>
    <row r="536" spans="1:9" s="84" customFormat="1" ht="15" customHeight="1">
      <c r="A536" s="82"/>
      <c r="B536" s="82" t="s">
        <v>709</v>
      </c>
      <c r="C536" s="82" t="s">
        <v>599</v>
      </c>
      <c r="D536" s="82" t="s">
        <v>1182</v>
      </c>
      <c r="E536" s="82" t="s">
        <v>212</v>
      </c>
      <c r="F536" s="82">
        <v>3</v>
      </c>
      <c r="G536" s="82"/>
      <c r="H536" s="82">
        <v>3</v>
      </c>
      <c r="I536" s="83"/>
    </row>
    <row r="537" spans="1:9" s="84" customFormat="1" ht="15" customHeight="1">
      <c r="A537" s="82"/>
      <c r="B537" s="82" t="s">
        <v>710</v>
      </c>
      <c r="C537" s="82" t="s">
        <v>599</v>
      </c>
      <c r="D537" s="82" t="s">
        <v>1183</v>
      </c>
      <c r="E537" s="82" t="s">
        <v>599</v>
      </c>
      <c r="F537" s="82">
        <v>3</v>
      </c>
      <c r="G537" s="82">
        <v>3</v>
      </c>
      <c r="H537" s="82"/>
      <c r="I537" s="83"/>
    </row>
    <row r="538" spans="1:9" s="84" customFormat="1" ht="15" customHeight="1">
      <c r="A538" s="106"/>
      <c r="B538" s="106" t="s">
        <v>712</v>
      </c>
      <c r="C538" s="106" t="s">
        <v>599</v>
      </c>
      <c r="D538" s="302" t="s">
        <v>1184</v>
      </c>
      <c r="E538" s="106" t="s">
        <v>213</v>
      </c>
      <c r="F538" s="106">
        <v>5</v>
      </c>
      <c r="G538" s="106">
        <v>5</v>
      </c>
      <c r="H538" s="106"/>
      <c r="I538" s="83"/>
    </row>
    <row r="539" spans="1:9" s="101" customFormat="1" ht="15" customHeight="1">
      <c r="A539" s="99"/>
      <c r="B539" s="99"/>
      <c r="C539" s="99" t="s">
        <v>599</v>
      </c>
      <c r="D539" s="302"/>
      <c r="E539" s="99" t="s">
        <v>214</v>
      </c>
      <c r="F539" s="99">
        <v>4</v>
      </c>
      <c r="G539" s="99">
        <v>4</v>
      </c>
      <c r="H539" s="99"/>
      <c r="I539" s="100"/>
    </row>
    <row r="540" spans="1:9" s="84" customFormat="1" ht="15" customHeight="1">
      <c r="A540" s="82"/>
      <c r="B540" s="82" t="s">
        <v>1185</v>
      </c>
      <c r="C540" s="82" t="s">
        <v>599</v>
      </c>
      <c r="D540" s="82" t="s">
        <v>1187</v>
      </c>
      <c r="E540" s="82" t="s">
        <v>599</v>
      </c>
      <c r="F540" s="82">
        <v>1.5</v>
      </c>
      <c r="G540" s="82">
        <v>1.5</v>
      </c>
      <c r="H540" s="82"/>
      <c r="I540" s="83"/>
    </row>
    <row r="541" spans="1:9" s="84" customFormat="1" ht="15" customHeight="1">
      <c r="A541" s="82"/>
      <c r="B541" s="82" t="s">
        <v>1186</v>
      </c>
      <c r="C541" s="82" t="s">
        <v>599</v>
      </c>
      <c r="D541" s="82" t="s">
        <v>861</v>
      </c>
      <c r="E541" s="82" t="s">
        <v>215</v>
      </c>
      <c r="F541" s="82">
        <v>7</v>
      </c>
      <c r="G541" s="82">
        <v>7</v>
      </c>
      <c r="H541" s="82"/>
      <c r="I541" s="83"/>
    </row>
    <row r="542" spans="1:9" s="84" customFormat="1">
      <c r="A542" s="82"/>
      <c r="B542" s="82" t="s">
        <v>712</v>
      </c>
      <c r="C542" s="82" t="s">
        <v>599</v>
      </c>
      <c r="D542" s="82" t="s">
        <v>1184</v>
      </c>
      <c r="E542" s="85" t="s">
        <v>216</v>
      </c>
      <c r="F542" s="82">
        <v>3.8</v>
      </c>
      <c r="G542" s="82">
        <v>3.8</v>
      </c>
      <c r="H542" s="82"/>
      <c r="I542" s="83"/>
    </row>
    <row r="543" spans="1:9" s="84" customFormat="1">
      <c r="A543" s="82"/>
      <c r="B543" s="82" t="s">
        <v>1186</v>
      </c>
      <c r="C543" s="82" t="s">
        <v>599</v>
      </c>
      <c r="D543" s="82" t="s">
        <v>861</v>
      </c>
      <c r="E543" s="85" t="s">
        <v>217</v>
      </c>
      <c r="F543" s="82">
        <v>2.5</v>
      </c>
      <c r="G543" s="82">
        <v>2.5</v>
      </c>
      <c r="H543" s="82"/>
      <c r="I543" s="83"/>
    </row>
    <row r="544" spans="1:9" s="84" customFormat="1" ht="15" customHeight="1">
      <c r="A544" s="82"/>
      <c r="B544" s="82" t="s">
        <v>713</v>
      </c>
      <c r="C544" s="82" t="s">
        <v>599</v>
      </c>
      <c r="D544" s="82" t="s">
        <v>1182</v>
      </c>
      <c r="E544" s="82" t="s">
        <v>218</v>
      </c>
      <c r="F544" s="82">
        <v>3.5</v>
      </c>
      <c r="G544" s="82">
        <v>3</v>
      </c>
      <c r="H544" s="82">
        <v>0.5</v>
      </c>
      <c r="I544" s="83"/>
    </row>
    <row r="545" spans="1:9" s="84" customFormat="1" ht="27" hidden="1" customHeight="1">
      <c r="A545" s="82"/>
      <c r="B545" s="81" t="s">
        <v>19</v>
      </c>
      <c r="C545" s="82" t="s">
        <v>599</v>
      </c>
      <c r="D545" s="82"/>
      <c r="E545" s="82"/>
      <c r="F545" s="82"/>
      <c r="G545" s="82"/>
      <c r="H545" s="82"/>
      <c r="I545" s="83"/>
    </row>
    <row r="546" spans="1:9" s="84" customFormat="1" ht="15" hidden="1" customHeight="1">
      <c r="A546" s="82"/>
      <c r="B546" s="82"/>
      <c r="C546" s="82" t="s">
        <v>599</v>
      </c>
      <c r="D546" s="82"/>
      <c r="E546" s="82" t="s">
        <v>477</v>
      </c>
      <c r="F546" s="82">
        <v>85.5</v>
      </c>
      <c r="G546" s="82">
        <v>85.5</v>
      </c>
      <c r="H546" s="82"/>
      <c r="I546" s="83"/>
    </row>
    <row r="547" spans="1:9" s="84" customFormat="1" ht="15" hidden="1" customHeight="1">
      <c r="A547" s="82"/>
      <c r="B547" s="82"/>
      <c r="C547" s="82" t="s">
        <v>599</v>
      </c>
      <c r="D547" s="82"/>
      <c r="E547" s="82" t="s">
        <v>478</v>
      </c>
      <c r="F547" s="82">
        <v>132.19999999999999</v>
      </c>
      <c r="G547" s="82">
        <v>132.19999999999999</v>
      </c>
      <c r="H547" s="82"/>
      <c r="I547" s="83"/>
    </row>
    <row r="548" spans="1:9" s="84" customFormat="1" ht="15" hidden="1" customHeight="1">
      <c r="A548" s="82"/>
      <c r="B548" s="82"/>
      <c r="C548" s="82" t="s">
        <v>599</v>
      </c>
      <c r="D548" s="82"/>
      <c r="E548" s="82" t="s">
        <v>479</v>
      </c>
      <c r="F548" s="82">
        <v>123.4</v>
      </c>
      <c r="G548" s="82">
        <v>123.4</v>
      </c>
      <c r="H548" s="82"/>
      <c r="I548" s="83"/>
    </row>
    <row r="549" spans="1:9" s="84" customFormat="1" ht="15" hidden="1" customHeight="1">
      <c r="A549" s="82"/>
      <c r="B549" s="82"/>
      <c r="C549" s="82" t="s">
        <v>599</v>
      </c>
      <c r="D549" s="82"/>
      <c r="E549" s="82" t="s">
        <v>480</v>
      </c>
      <c r="F549" s="82">
        <v>146</v>
      </c>
      <c r="G549" s="82">
        <v>146</v>
      </c>
      <c r="H549" s="82"/>
      <c r="I549" s="83"/>
    </row>
    <row r="550" spans="1:9" s="84" customFormat="1" ht="15" hidden="1" customHeight="1">
      <c r="A550" s="82"/>
      <c r="B550" s="82"/>
      <c r="C550" s="82" t="s">
        <v>599</v>
      </c>
      <c r="D550" s="82"/>
      <c r="E550" s="82" t="s">
        <v>481</v>
      </c>
      <c r="F550" s="82">
        <v>31</v>
      </c>
      <c r="G550" s="82">
        <v>31</v>
      </c>
      <c r="H550" s="82"/>
      <c r="I550" s="83"/>
    </row>
    <row r="551" spans="1:9" s="84" customFormat="1" ht="15" hidden="1" customHeight="1">
      <c r="A551" s="82"/>
      <c r="B551" s="82"/>
      <c r="C551" s="82" t="s">
        <v>599</v>
      </c>
      <c r="D551" s="82"/>
      <c r="E551" s="82" t="s">
        <v>1169</v>
      </c>
      <c r="F551" s="82">
        <v>71.3</v>
      </c>
      <c r="G551" s="82">
        <v>71.3</v>
      </c>
      <c r="H551" s="82"/>
      <c r="I551" s="83"/>
    </row>
    <row r="552" spans="1:9" s="84" customFormat="1" ht="27" hidden="1" customHeight="1">
      <c r="A552" s="82"/>
      <c r="B552" s="81" t="s">
        <v>20</v>
      </c>
      <c r="C552" s="82" t="s">
        <v>599</v>
      </c>
      <c r="D552" s="82"/>
      <c r="E552" s="82" t="s">
        <v>486</v>
      </c>
      <c r="F552" s="82">
        <v>25</v>
      </c>
      <c r="G552" s="82">
        <v>25</v>
      </c>
      <c r="H552" s="82"/>
      <c r="I552" s="83"/>
    </row>
    <row r="553" spans="1:9" s="84" customFormat="1" ht="15" hidden="1" customHeight="1">
      <c r="A553" s="82"/>
      <c r="B553" s="82"/>
      <c r="C553" s="82" t="s">
        <v>599</v>
      </c>
      <c r="D553" s="82"/>
      <c r="E553" s="82" t="s">
        <v>487</v>
      </c>
      <c r="F553" s="82">
        <v>15</v>
      </c>
      <c r="G553" s="82">
        <v>15</v>
      </c>
      <c r="H553" s="82"/>
      <c r="I553" s="83"/>
    </row>
    <row r="554" spans="1:9" s="84" customFormat="1" ht="26.25" hidden="1" customHeight="1">
      <c r="A554" s="82"/>
      <c r="B554" s="81" t="s">
        <v>21</v>
      </c>
      <c r="C554" s="82" t="s">
        <v>599</v>
      </c>
      <c r="D554" s="82"/>
      <c r="E554" s="82" t="s">
        <v>488</v>
      </c>
      <c r="F554" s="82">
        <v>152</v>
      </c>
      <c r="G554" s="82">
        <v>152</v>
      </c>
      <c r="H554" s="82"/>
      <c r="I554" s="83"/>
    </row>
    <row r="555" spans="1:9" s="84" customFormat="1" ht="15" hidden="1" customHeight="1">
      <c r="A555" s="82"/>
      <c r="B555" s="82"/>
      <c r="C555" s="82" t="s">
        <v>599</v>
      </c>
      <c r="D555" s="82"/>
      <c r="E555" s="82" t="s">
        <v>489</v>
      </c>
      <c r="F555" s="82">
        <v>77</v>
      </c>
      <c r="G555" s="82">
        <v>77</v>
      </c>
      <c r="H555" s="82"/>
      <c r="I555" s="83"/>
    </row>
    <row r="556" spans="1:9" s="84" customFormat="1" ht="28.5" hidden="1" customHeight="1">
      <c r="A556" s="82"/>
      <c r="B556" s="81" t="s">
        <v>22</v>
      </c>
      <c r="C556" s="82" t="s">
        <v>599</v>
      </c>
      <c r="D556" s="82"/>
      <c r="E556" s="82" t="s">
        <v>490</v>
      </c>
      <c r="F556" s="82">
        <v>80</v>
      </c>
      <c r="G556" s="82">
        <v>80</v>
      </c>
      <c r="H556" s="82"/>
      <c r="I556" s="83"/>
    </row>
    <row r="557" spans="1:9" s="84" customFormat="1" ht="15" hidden="1" customHeight="1">
      <c r="A557" s="82"/>
      <c r="B557" s="82"/>
      <c r="C557" s="82" t="s">
        <v>599</v>
      </c>
      <c r="D557" s="82"/>
      <c r="E557" s="82" t="s">
        <v>491</v>
      </c>
      <c r="F557" s="82">
        <v>15</v>
      </c>
      <c r="G557" s="82">
        <v>15</v>
      </c>
      <c r="H557" s="82"/>
      <c r="I557" s="83"/>
    </row>
    <row r="558" spans="1:9" s="84" customFormat="1" ht="15" hidden="1" customHeight="1">
      <c r="A558" s="82"/>
      <c r="B558" s="82"/>
      <c r="C558" s="82" t="s">
        <v>599</v>
      </c>
      <c r="D558" s="82"/>
      <c r="E558" s="82" t="s">
        <v>492</v>
      </c>
      <c r="F558" s="82">
        <v>10</v>
      </c>
      <c r="G558" s="82">
        <v>10</v>
      </c>
      <c r="H558" s="82"/>
      <c r="I558" s="83"/>
    </row>
    <row r="559" spans="1:9" s="84" customFormat="1" ht="15" hidden="1" customHeight="1">
      <c r="A559" s="82"/>
      <c r="B559" s="82"/>
      <c r="C559" s="82" t="s">
        <v>599</v>
      </c>
      <c r="D559" s="82"/>
      <c r="E559" s="82" t="s">
        <v>493</v>
      </c>
      <c r="F559" s="82">
        <v>20</v>
      </c>
      <c r="G559" s="82">
        <v>20</v>
      </c>
      <c r="H559" s="82"/>
      <c r="I559" s="83"/>
    </row>
    <row r="560" spans="1:9" s="84" customFormat="1" ht="15" hidden="1" customHeight="1">
      <c r="A560" s="82"/>
      <c r="B560" s="82"/>
      <c r="C560" s="82" t="s">
        <v>599</v>
      </c>
      <c r="D560" s="82"/>
      <c r="E560" s="82" t="s">
        <v>494</v>
      </c>
      <c r="F560" s="82">
        <v>15</v>
      </c>
      <c r="G560" s="82">
        <v>15</v>
      </c>
      <c r="H560" s="82"/>
      <c r="I560" s="83"/>
    </row>
    <row r="561" spans="1:9" s="84" customFormat="1" ht="15" hidden="1" customHeight="1">
      <c r="A561" s="82"/>
      <c r="B561" s="82"/>
      <c r="C561" s="82" t="s">
        <v>599</v>
      </c>
      <c r="D561" s="82"/>
      <c r="E561" s="82" t="s">
        <v>495</v>
      </c>
      <c r="F561" s="82">
        <v>10</v>
      </c>
      <c r="G561" s="82">
        <v>10</v>
      </c>
      <c r="H561" s="82"/>
      <c r="I561" s="83"/>
    </row>
    <row r="562" spans="1:9" s="84" customFormat="1" ht="27.75" hidden="1" customHeight="1">
      <c r="A562" s="82"/>
      <c r="B562" s="81" t="s">
        <v>23</v>
      </c>
      <c r="C562" s="82" t="s">
        <v>599</v>
      </c>
      <c r="D562" s="82"/>
      <c r="E562" s="82" t="s">
        <v>472</v>
      </c>
      <c r="F562" s="82">
        <v>120</v>
      </c>
      <c r="G562" s="82">
        <v>120</v>
      </c>
      <c r="H562" s="82"/>
      <c r="I562" s="83"/>
    </row>
    <row r="563" spans="1:9" s="84" customFormat="1" ht="15" hidden="1" customHeight="1">
      <c r="A563" s="82"/>
      <c r="B563" s="82"/>
      <c r="C563" s="82" t="s">
        <v>599</v>
      </c>
      <c r="D563" s="82"/>
      <c r="E563" s="82" t="s">
        <v>473</v>
      </c>
      <c r="F563" s="82">
        <v>180</v>
      </c>
      <c r="G563" s="82">
        <v>180</v>
      </c>
      <c r="H563" s="82"/>
      <c r="I563" s="83"/>
    </row>
    <row r="564" spans="1:9" s="84" customFormat="1" ht="27.75" customHeight="1">
      <c r="A564" s="79">
        <v>20</v>
      </c>
      <c r="B564" s="81" t="s">
        <v>1243</v>
      </c>
      <c r="C564" s="87" t="s">
        <v>1127</v>
      </c>
      <c r="D564" s="82"/>
      <c r="E564" s="82"/>
      <c r="F564" s="82"/>
      <c r="G564" s="82"/>
      <c r="H564" s="82"/>
      <c r="I564" s="83"/>
    </row>
    <row r="565" spans="1:9" s="84" customFormat="1" ht="15" customHeight="1">
      <c r="A565" s="82"/>
      <c r="B565" s="82" t="s">
        <v>597</v>
      </c>
      <c r="C565" s="82" t="s">
        <v>599</v>
      </c>
      <c r="D565" s="82" t="s">
        <v>688</v>
      </c>
      <c r="E565" s="82" t="s">
        <v>219</v>
      </c>
      <c r="F565" s="82">
        <v>6</v>
      </c>
      <c r="G565" s="82">
        <v>6</v>
      </c>
      <c r="H565" s="82"/>
      <c r="I565" s="83"/>
    </row>
    <row r="566" spans="1:9" s="84" customFormat="1" ht="15" customHeight="1">
      <c r="A566" s="82"/>
      <c r="B566" s="82" t="s">
        <v>597</v>
      </c>
      <c r="C566" s="82" t="s">
        <v>599</v>
      </c>
      <c r="D566" s="82" t="s">
        <v>743</v>
      </c>
      <c r="E566" s="82" t="s">
        <v>220</v>
      </c>
      <c r="F566" s="82">
        <v>6.5</v>
      </c>
      <c r="G566" s="82">
        <v>6.5</v>
      </c>
      <c r="H566" s="82"/>
      <c r="I566" s="83"/>
    </row>
    <row r="567" spans="1:9" s="84" customFormat="1" ht="15" customHeight="1">
      <c r="A567" s="82"/>
      <c r="B567" s="82" t="s">
        <v>597</v>
      </c>
      <c r="C567" s="82" t="s">
        <v>599</v>
      </c>
      <c r="D567" s="82" t="s">
        <v>839</v>
      </c>
      <c r="E567" s="82" t="s">
        <v>221</v>
      </c>
      <c r="F567" s="82">
        <v>13</v>
      </c>
      <c r="G567" s="82">
        <v>13</v>
      </c>
      <c r="H567" s="82"/>
      <c r="I567" s="83"/>
    </row>
    <row r="568" spans="1:9" s="84" customFormat="1" ht="15" customHeight="1">
      <c r="A568" s="82"/>
      <c r="B568" s="82" t="s">
        <v>597</v>
      </c>
      <c r="C568" s="82" t="s">
        <v>599</v>
      </c>
      <c r="D568" s="82" t="s">
        <v>1128</v>
      </c>
      <c r="E568" s="82" t="s">
        <v>222</v>
      </c>
      <c r="F568" s="82">
        <v>5.9</v>
      </c>
      <c r="G568" s="82">
        <v>5.9</v>
      </c>
      <c r="H568" s="82"/>
      <c r="I568" s="83"/>
    </row>
    <row r="569" spans="1:9" s="84" customFormat="1" ht="15" customHeight="1">
      <c r="A569" s="82"/>
      <c r="B569" s="82" t="s">
        <v>597</v>
      </c>
      <c r="C569" s="82" t="s">
        <v>599</v>
      </c>
      <c r="D569" s="82" t="s">
        <v>1129</v>
      </c>
      <c r="E569" s="82" t="s">
        <v>223</v>
      </c>
      <c r="F569" s="82">
        <v>6</v>
      </c>
      <c r="G569" s="82">
        <v>6</v>
      </c>
      <c r="H569" s="82"/>
      <c r="I569" s="83"/>
    </row>
    <row r="570" spans="1:9" s="84" customFormat="1" ht="15" customHeight="1">
      <c r="A570" s="82"/>
      <c r="B570" s="82" t="s">
        <v>597</v>
      </c>
      <c r="C570" s="82" t="s">
        <v>599</v>
      </c>
      <c r="D570" s="82" t="s">
        <v>1130</v>
      </c>
      <c r="E570" s="82" t="s">
        <v>224</v>
      </c>
      <c r="F570" s="82">
        <v>4</v>
      </c>
      <c r="G570" s="82">
        <v>4</v>
      </c>
      <c r="H570" s="82"/>
      <c r="I570" s="83"/>
    </row>
    <row r="571" spans="1:9" s="84" customFormat="1" ht="15" customHeight="1">
      <c r="A571" s="82"/>
      <c r="B571" s="82" t="s">
        <v>597</v>
      </c>
      <c r="C571" s="82" t="s">
        <v>599</v>
      </c>
      <c r="D571" s="82" t="s">
        <v>1131</v>
      </c>
      <c r="E571" s="82" t="s">
        <v>223</v>
      </c>
      <c r="F571" s="82">
        <v>4</v>
      </c>
      <c r="G571" s="82">
        <v>4</v>
      </c>
      <c r="H571" s="82"/>
      <c r="I571" s="83"/>
    </row>
    <row r="572" spans="1:9" s="84" customFormat="1">
      <c r="A572" s="82"/>
      <c r="B572" s="82" t="s">
        <v>597</v>
      </c>
      <c r="C572" s="82" t="s">
        <v>599</v>
      </c>
      <c r="D572" s="82" t="s">
        <v>698</v>
      </c>
      <c r="E572" s="85" t="s">
        <v>225</v>
      </c>
      <c r="F572" s="82">
        <v>4.5</v>
      </c>
      <c r="G572" s="82">
        <v>4.5</v>
      </c>
      <c r="H572" s="82"/>
      <c r="I572" s="83"/>
    </row>
    <row r="573" spans="1:9" s="84" customFormat="1" ht="15" customHeight="1">
      <c r="A573" s="82"/>
      <c r="B573" s="82" t="s">
        <v>597</v>
      </c>
      <c r="C573" s="82" t="s">
        <v>599</v>
      </c>
      <c r="D573" s="82" t="s">
        <v>1080</v>
      </c>
      <c r="E573" s="82" t="s">
        <v>224</v>
      </c>
      <c r="F573" s="82">
        <v>9</v>
      </c>
      <c r="G573" s="82">
        <v>9</v>
      </c>
      <c r="H573" s="82"/>
      <c r="I573" s="83"/>
    </row>
    <row r="574" spans="1:9" s="84" customFormat="1">
      <c r="A574" s="82"/>
      <c r="B574" s="82" t="s">
        <v>597</v>
      </c>
      <c r="C574" s="82" t="s">
        <v>599</v>
      </c>
      <c r="D574" s="82" t="s">
        <v>944</v>
      </c>
      <c r="E574" s="85" t="s">
        <v>226</v>
      </c>
      <c r="F574" s="82">
        <v>4.4000000000000004</v>
      </c>
      <c r="G574" s="82">
        <v>4.4000000000000004</v>
      </c>
      <c r="H574" s="82"/>
      <c r="I574" s="83"/>
    </row>
    <row r="575" spans="1:9" s="84" customFormat="1" ht="15" customHeight="1">
      <c r="A575" s="82"/>
      <c r="B575" s="82" t="s">
        <v>597</v>
      </c>
      <c r="C575" s="82" t="s">
        <v>599</v>
      </c>
      <c r="D575" s="82" t="s">
        <v>1107</v>
      </c>
      <c r="E575" s="82" t="s">
        <v>227</v>
      </c>
      <c r="F575" s="82">
        <v>15.5</v>
      </c>
      <c r="G575" s="82">
        <v>15.5</v>
      </c>
      <c r="H575" s="82"/>
      <c r="I575" s="83"/>
    </row>
    <row r="576" spans="1:9" s="84" customFormat="1" ht="15" customHeight="1">
      <c r="A576" s="82"/>
      <c r="B576" s="82" t="s">
        <v>597</v>
      </c>
      <c r="C576" s="82" t="s">
        <v>599</v>
      </c>
      <c r="D576" s="82" t="s">
        <v>1108</v>
      </c>
      <c r="E576" s="82" t="s">
        <v>228</v>
      </c>
      <c r="F576" s="82">
        <v>17.8</v>
      </c>
      <c r="G576" s="82">
        <v>17.8</v>
      </c>
      <c r="H576" s="82"/>
      <c r="I576" s="83"/>
    </row>
    <row r="577" spans="1:9" s="84" customFormat="1" ht="15" customHeight="1">
      <c r="A577" s="82"/>
      <c r="B577" s="82" t="s">
        <v>597</v>
      </c>
      <c r="C577" s="82" t="s">
        <v>599</v>
      </c>
      <c r="D577" s="82" t="s">
        <v>858</v>
      </c>
      <c r="E577" s="82" t="s">
        <v>229</v>
      </c>
      <c r="F577" s="82">
        <v>5</v>
      </c>
      <c r="G577" s="82">
        <v>5</v>
      </c>
      <c r="H577" s="82"/>
      <c r="I577" s="83"/>
    </row>
    <row r="578" spans="1:9" s="84" customFormat="1" ht="15" customHeight="1">
      <c r="A578" s="82"/>
      <c r="B578" s="82" t="s">
        <v>597</v>
      </c>
      <c r="C578" s="82" t="s">
        <v>599</v>
      </c>
      <c r="D578" s="82" t="s">
        <v>1132</v>
      </c>
      <c r="E578" s="82" t="s">
        <v>599</v>
      </c>
      <c r="F578" s="82">
        <v>2</v>
      </c>
      <c r="G578" s="82">
        <v>2</v>
      </c>
      <c r="H578" s="82"/>
      <c r="I578" s="83"/>
    </row>
    <row r="579" spans="1:9" s="84" customFormat="1" ht="27.75" customHeight="1">
      <c r="A579" s="82"/>
      <c r="B579" s="80" t="s">
        <v>1280</v>
      </c>
      <c r="C579" s="87" t="s">
        <v>1127</v>
      </c>
      <c r="D579" s="82"/>
      <c r="E579" s="82"/>
      <c r="F579" s="82"/>
      <c r="G579" s="82"/>
      <c r="H579" s="82"/>
      <c r="I579" s="83"/>
    </row>
    <row r="580" spans="1:9" s="84" customFormat="1" ht="15" customHeight="1">
      <c r="A580" s="82"/>
      <c r="B580" s="82" t="s">
        <v>597</v>
      </c>
      <c r="C580" s="82" t="s">
        <v>599</v>
      </c>
      <c r="D580" s="82" t="s">
        <v>838</v>
      </c>
      <c r="E580" s="82" t="s">
        <v>224</v>
      </c>
      <c r="F580" s="82">
        <v>1.5</v>
      </c>
      <c r="G580" s="82"/>
      <c r="H580" s="82"/>
      <c r="I580" s="83"/>
    </row>
    <row r="581" spans="1:9" s="84" customFormat="1">
      <c r="A581" s="82"/>
      <c r="B581" s="82" t="s">
        <v>597</v>
      </c>
      <c r="C581" s="82" t="s">
        <v>599</v>
      </c>
      <c r="D581" s="82" t="s">
        <v>690</v>
      </c>
      <c r="E581" s="85" t="s">
        <v>230</v>
      </c>
      <c r="F581" s="82">
        <v>15.9</v>
      </c>
      <c r="G581" s="82"/>
      <c r="H581" s="82"/>
      <c r="I581" s="83"/>
    </row>
    <row r="582" spans="1:9" s="84" customFormat="1" ht="15" customHeight="1">
      <c r="A582" s="82"/>
      <c r="B582" s="82" t="s">
        <v>597</v>
      </c>
      <c r="C582" s="82" t="s">
        <v>599</v>
      </c>
      <c r="D582" s="82" t="s">
        <v>1133</v>
      </c>
      <c r="E582" s="82" t="s">
        <v>227</v>
      </c>
      <c r="F582" s="82">
        <v>7</v>
      </c>
      <c r="G582" s="82"/>
      <c r="H582" s="82"/>
      <c r="I582" s="83"/>
    </row>
    <row r="583" spans="1:9" s="84" customFormat="1" ht="15" customHeight="1">
      <c r="A583" s="82"/>
      <c r="B583" s="82" t="s">
        <v>597</v>
      </c>
      <c r="C583" s="82" t="s">
        <v>599</v>
      </c>
      <c r="D583" s="82" t="s">
        <v>832</v>
      </c>
      <c r="E583" s="82" t="s">
        <v>224</v>
      </c>
      <c r="F583" s="82">
        <v>2</v>
      </c>
      <c r="G583" s="82"/>
      <c r="H583" s="82"/>
      <c r="I583" s="83"/>
    </row>
    <row r="584" spans="1:9" s="101" customFormat="1" ht="15" customHeight="1">
      <c r="A584" s="82"/>
      <c r="B584" s="82" t="s">
        <v>597</v>
      </c>
      <c r="C584" s="82" t="s">
        <v>599</v>
      </c>
      <c r="D584" s="82" t="s">
        <v>703</v>
      </c>
      <c r="E584" s="82" t="s">
        <v>220</v>
      </c>
      <c r="F584" s="82">
        <v>4</v>
      </c>
      <c r="G584" s="82">
        <v>4</v>
      </c>
      <c r="H584" s="82"/>
      <c r="I584" s="100"/>
    </row>
    <row r="585" spans="1:9" s="84" customFormat="1">
      <c r="A585" s="82"/>
      <c r="B585" s="82" t="s">
        <v>597</v>
      </c>
      <c r="C585" s="82" t="s">
        <v>599</v>
      </c>
      <c r="D585" s="82" t="s">
        <v>1134</v>
      </c>
      <c r="E585" s="85" t="s">
        <v>231</v>
      </c>
      <c r="F585" s="302">
        <v>34.299999999999997</v>
      </c>
      <c r="G585" s="302">
        <v>34.299999999999997</v>
      </c>
      <c r="H585" s="82"/>
      <c r="I585" s="83"/>
    </row>
    <row r="586" spans="1:9" s="84" customFormat="1">
      <c r="A586" s="106"/>
      <c r="B586" s="106" t="s">
        <v>597</v>
      </c>
      <c r="C586" s="106" t="s">
        <v>599</v>
      </c>
      <c r="D586" s="106"/>
      <c r="E586" s="107" t="s">
        <v>232</v>
      </c>
      <c r="F586" s="302"/>
      <c r="G586" s="302"/>
      <c r="H586" s="106"/>
      <c r="I586" s="83"/>
    </row>
    <row r="587" spans="1:9" s="101" customFormat="1">
      <c r="A587" s="99"/>
      <c r="B587" s="99" t="s">
        <v>597</v>
      </c>
      <c r="C587" s="99" t="s">
        <v>599</v>
      </c>
      <c r="D587" s="99"/>
      <c r="E587" s="102" t="s">
        <v>230</v>
      </c>
      <c r="F587" s="302"/>
      <c r="G587" s="302"/>
      <c r="H587" s="99"/>
      <c r="I587" s="100"/>
    </row>
    <row r="588" spans="1:9" s="84" customFormat="1" ht="27.75" customHeight="1">
      <c r="A588" s="79">
        <v>21</v>
      </c>
      <c r="B588" s="81" t="s">
        <v>1135</v>
      </c>
      <c r="C588" s="87" t="s">
        <v>1127</v>
      </c>
      <c r="D588" s="82"/>
      <c r="E588" s="82"/>
      <c r="F588" s="82"/>
      <c r="G588" s="82"/>
      <c r="H588" s="82"/>
      <c r="I588" s="83"/>
    </row>
    <row r="589" spans="1:9" s="84" customFormat="1" ht="31.2">
      <c r="A589" s="82"/>
      <c r="B589" s="82"/>
      <c r="C589" s="82" t="s">
        <v>599</v>
      </c>
      <c r="D589" s="82" t="s">
        <v>731</v>
      </c>
      <c r="E589" s="85" t="s">
        <v>233</v>
      </c>
      <c r="F589" s="82">
        <v>36.200000000000003</v>
      </c>
      <c r="G589" s="82">
        <v>36.200000000000003</v>
      </c>
      <c r="H589" s="82"/>
      <c r="I589" s="83"/>
    </row>
    <row r="590" spans="1:9" s="84" customFormat="1" ht="15" customHeight="1">
      <c r="A590" s="82"/>
      <c r="B590" s="82"/>
      <c r="C590" s="82" t="s">
        <v>599</v>
      </c>
      <c r="D590" s="82" t="s">
        <v>690</v>
      </c>
      <c r="E590" s="82" t="s">
        <v>223</v>
      </c>
      <c r="F590" s="82">
        <v>9.1999999999999993</v>
      </c>
      <c r="G590" s="82">
        <v>9.1999999999999993</v>
      </c>
      <c r="H590" s="82"/>
      <c r="I590" s="83"/>
    </row>
    <row r="591" spans="1:9" s="84" customFormat="1">
      <c r="A591" s="82"/>
      <c r="B591" s="82"/>
      <c r="C591" s="82" t="s">
        <v>599</v>
      </c>
      <c r="D591" s="82" t="s">
        <v>1136</v>
      </c>
      <c r="E591" s="85" t="s">
        <v>234</v>
      </c>
      <c r="F591" s="82">
        <v>18</v>
      </c>
      <c r="G591" s="82">
        <v>18</v>
      </c>
      <c r="H591" s="82"/>
      <c r="I591" s="83"/>
    </row>
    <row r="592" spans="1:9" s="84" customFormat="1" ht="15" customHeight="1">
      <c r="A592" s="82"/>
      <c r="B592" s="82"/>
      <c r="C592" s="82" t="s">
        <v>599</v>
      </c>
      <c r="D592" s="82" t="s">
        <v>1137</v>
      </c>
      <c r="E592" s="82" t="s">
        <v>224</v>
      </c>
      <c r="F592" s="82">
        <v>17.2</v>
      </c>
      <c r="G592" s="82">
        <v>17.2</v>
      </c>
      <c r="H592" s="82"/>
      <c r="I592" s="83"/>
    </row>
    <row r="593" spans="1:9" s="84" customFormat="1" ht="26.25" hidden="1" customHeight="1">
      <c r="A593" s="82"/>
      <c r="B593" s="81" t="s">
        <v>24</v>
      </c>
      <c r="C593" s="82" t="s">
        <v>599</v>
      </c>
      <c r="D593" s="82"/>
      <c r="E593" s="82" t="s">
        <v>424</v>
      </c>
      <c r="F593" s="82">
        <v>65.7</v>
      </c>
      <c r="G593" s="82">
        <v>65.7</v>
      </c>
      <c r="H593" s="82"/>
      <c r="I593" s="83"/>
    </row>
    <row r="594" spans="1:9" s="84" customFormat="1" ht="27.75" hidden="1" customHeight="1">
      <c r="A594" s="82"/>
      <c r="B594" s="87" t="s">
        <v>25</v>
      </c>
      <c r="C594" s="82" t="s">
        <v>599</v>
      </c>
      <c r="D594" s="82"/>
      <c r="E594" s="82" t="s">
        <v>1139</v>
      </c>
      <c r="F594" s="82">
        <v>296</v>
      </c>
      <c r="G594" s="82">
        <v>296</v>
      </c>
      <c r="H594" s="82"/>
      <c r="I594" s="83"/>
    </row>
    <row r="595" spans="1:9" s="84" customFormat="1" ht="27" hidden="1" customHeight="1">
      <c r="A595" s="82"/>
      <c r="B595" s="87" t="s">
        <v>26</v>
      </c>
      <c r="C595" s="82" t="s">
        <v>599</v>
      </c>
      <c r="D595" s="82"/>
      <c r="E595" s="82" t="s">
        <v>580</v>
      </c>
      <c r="F595" s="82">
        <v>16.8</v>
      </c>
      <c r="G595" s="82">
        <v>16.8</v>
      </c>
      <c r="H595" s="82"/>
      <c r="I595" s="83"/>
    </row>
    <row r="596" spans="1:9" s="84" customFormat="1" ht="15" hidden="1" customHeight="1">
      <c r="A596" s="82"/>
      <c r="B596" s="82"/>
      <c r="C596" s="82" t="s">
        <v>599</v>
      </c>
      <c r="D596" s="82"/>
      <c r="E596" s="82" t="s">
        <v>578</v>
      </c>
      <c r="F596" s="82">
        <v>15.8</v>
      </c>
      <c r="G596" s="82">
        <v>15.8</v>
      </c>
      <c r="H596" s="82"/>
      <c r="I596" s="83"/>
    </row>
    <row r="597" spans="1:9" s="84" customFormat="1" ht="15" hidden="1" customHeight="1">
      <c r="A597" s="82"/>
      <c r="B597" s="82"/>
      <c r="C597" s="82" t="s">
        <v>599</v>
      </c>
      <c r="D597" s="82"/>
      <c r="E597" s="82" t="s">
        <v>1140</v>
      </c>
      <c r="F597" s="82">
        <v>46</v>
      </c>
      <c r="G597" s="82">
        <v>46</v>
      </c>
      <c r="H597" s="82"/>
      <c r="I597" s="83"/>
    </row>
    <row r="598" spans="1:9" s="84" customFormat="1" ht="15" hidden="1" customHeight="1">
      <c r="A598" s="82"/>
      <c r="B598" s="82"/>
      <c r="C598" s="82" t="s">
        <v>599</v>
      </c>
      <c r="D598" s="82"/>
      <c r="E598" s="82" t="s">
        <v>582</v>
      </c>
      <c r="F598" s="82">
        <v>28</v>
      </c>
      <c r="G598" s="82">
        <v>28</v>
      </c>
      <c r="H598" s="82"/>
      <c r="I598" s="83"/>
    </row>
    <row r="599" spans="1:9" s="84" customFormat="1" ht="27.75" hidden="1" customHeight="1">
      <c r="A599" s="82"/>
      <c r="B599" s="87" t="s">
        <v>27</v>
      </c>
      <c r="C599" s="82" t="s">
        <v>599</v>
      </c>
      <c r="D599" s="82"/>
      <c r="E599" s="82" t="s">
        <v>583</v>
      </c>
      <c r="F599" s="82">
        <v>70</v>
      </c>
      <c r="G599" s="82">
        <v>70</v>
      </c>
      <c r="H599" s="82"/>
      <c r="I599" s="83"/>
    </row>
    <row r="600" spans="1:9" s="84" customFormat="1" ht="15" hidden="1" customHeight="1">
      <c r="A600" s="82"/>
      <c r="B600" s="82"/>
      <c r="C600" s="82" t="s">
        <v>599</v>
      </c>
      <c r="D600" s="82"/>
      <c r="E600" s="82" t="s">
        <v>549</v>
      </c>
      <c r="F600" s="82">
        <v>10</v>
      </c>
      <c r="G600" s="82">
        <v>10</v>
      </c>
      <c r="H600" s="82"/>
      <c r="I600" s="83"/>
    </row>
    <row r="601" spans="1:9" s="84" customFormat="1" ht="15" hidden="1" customHeight="1">
      <c r="A601" s="82"/>
      <c r="B601" s="82"/>
      <c r="C601" s="82" t="s">
        <v>599</v>
      </c>
      <c r="D601" s="82"/>
      <c r="E601" s="82" t="s">
        <v>548</v>
      </c>
      <c r="F601" s="82">
        <v>10</v>
      </c>
      <c r="G601" s="82">
        <v>10</v>
      </c>
      <c r="H601" s="82"/>
      <c r="I601" s="83"/>
    </row>
    <row r="602" spans="1:9" s="84" customFormat="1" ht="15" hidden="1" customHeight="1">
      <c r="A602" s="82"/>
      <c r="B602" s="82"/>
      <c r="C602" s="82" t="s">
        <v>599</v>
      </c>
      <c r="D602" s="82"/>
      <c r="E602" s="82" t="s">
        <v>550</v>
      </c>
      <c r="F602" s="82">
        <v>7</v>
      </c>
      <c r="G602" s="82">
        <v>7</v>
      </c>
      <c r="H602" s="82"/>
      <c r="I602" s="83"/>
    </row>
    <row r="603" spans="1:9" s="84" customFormat="1" ht="29.25" hidden="1" customHeight="1">
      <c r="A603" s="82"/>
      <c r="B603" s="87" t="s">
        <v>28</v>
      </c>
      <c r="C603" s="82" t="s">
        <v>599</v>
      </c>
      <c r="D603" s="82"/>
      <c r="E603" s="82" t="s">
        <v>532</v>
      </c>
      <c r="F603" s="82">
        <v>268</v>
      </c>
      <c r="G603" s="82">
        <v>268</v>
      </c>
      <c r="H603" s="82"/>
      <c r="I603" s="83"/>
    </row>
    <row r="604" spans="1:9" s="84" customFormat="1" ht="15" hidden="1" customHeight="1">
      <c r="A604" s="82"/>
      <c r="B604" s="82"/>
      <c r="C604" s="82" t="s">
        <v>599</v>
      </c>
      <c r="D604" s="82"/>
      <c r="E604" s="82" t="s">
        <v>533</v>
      </c>
      <c r="F604" s="82">
        <v>115</v>
      </c>
      <c r="G604" s="82">
        <v>115</v>
      </c>
      <c r="H604" s="82"/>
      <c r="I604" s="83"/>
    </row>
    <row r="605" spans="1:9" s="84" customFormat="1" ht="30" hidden="1" customHeight="1">
      <c r="A605" s="82"/>
      <c r="B605" s="81" t="s">
        <v>29</v>
      </c>
      <c r="C605" s="82" t="s">
        <v>599</v>
      </c>
      <c r="D605" s="82"/>
      <c r="E605" s="82" t="s">
        <v>532</v>
      </c>
      <c r="F605" s="82">
        <v>130</v>
      </c>
      <c r="G605" s="82">
        <v>130</v>
      </c>
      <c r="H605" s="82"/>
      <c r="I605" s="83"/>
    </row>
    <row r="606" spans="1:9" s="84" customFormat="1" ht="15" hidden="1" customHeight="1">
      <c r="A606" s="82"/>
      <c r="B606" s="82"/>
      <c r="C606" s="82" t="s">
        <v>599</v>
      </c>
      <c r="D606" s="82"/>
      <c r="E606" s="82" t="s">
        <v>533</v>
      </c>
      <c r="F606" s="82">
        <v>70</v>
      </c>
      <c r="G606" s="82">
        <v>70</v>
      </c>
      <c r="H606" s="82"/>
      <c r="I606" s="83"/>
    </row>
    <row r="607" spans="1:9" s="84" customFormat="1" ht="28.5" hidden="1" customHeight="1">
      <c r="A607" s="82"/>
      <c r="B607" s="81" t="s">
        <v>30</v>
      </c>
      <c r="C607" s="82"/>
      <c r="D607" s="82"/>
      <c r="E607" s="82" t="s">
        <v>482</v>
      </c>
      <c r="F607" s="82">
        <v>115</v>
      </c>
      <c r="G607" s="82">
        <v>115</v>
      </c>
      <c r="H607" s="82"/>
      <c r="I607" s="83"/>
    </row>
    <row r="608" spans="1:9" s="84" customFormat="1" ht="15" hidden="1" customHeight="1">
      <c r="A608" s="82"/>
      <c r="B608" s="82"/>
      <c r="C608" s="82"/>
      <c r="D608" s="82"/>
      <c r="E608" s="82" t="s">
        <v>483</v>
      </c>
      <c r="F608" s="82">
        <v>135</v>
      </c>
      <c r="G608" s="82">
        <v>135</v>
      </c>
      <c r="H608" s="82"/>
      <c r="I608" s="83"/>
    </row>
    <row r="609" spans="1:9" s="84" customFormat="1" ht="15" hidden="1" customHeight="1">
      <c r="A609" s="82"/>
      <c r="B609" s="82"/>
      <c r="C609" s="82"/>
      <c r="D609" s="82"/>
      <c r="E609" s="82" t="s">
        <v>484</v>
      </c>
      <c r="F609" s="82">
        <v>100</v>
      </c>
      <c r="G609" s="82">
        <v>100</v>
      </c>
      <c r="H609" s="82"/>
      <c r="I609" s="83"/>
    </row>
    <row r="610" spans="1:9" s="84" customFormat="1" ht="15" hidden="1" customHeight="1">
      <c r="A610" s="82"/>
      <c r="B610" s="82"/>
      <c r="C610" s="82"/>
      <c r="D610" s="82"/>
      <c r="E610" s="82" t="s">
        <v>485</v>
      </c>
      <c r="F610" s="82">
        <v>30</v>
      </c>
      <c r="G610" s="82">
        <v>30</v>
      </c>
      <c r="H610" s="82"/>
      <c r="I610" s="83"/>
    </row>
    <row r="611" spans="1:9" s="84" customFormat="1" ht="27.75" hidden="1" customHeight="1">
      <c r="A611" s="82"/>
      <c r="B611" s="81" t="s">
        <v>31</v>
      </c>
      <c r="C611" s="82"/>
      <c r="D611" s="82"/>
      <c r="E611" s="82" t="s">
        <v>389</v>
      </c>
      <c r="F611" s="82">
        <v>55</v>
      </c>
      <c r="G611" s="82">
        <v>55</v>
      </c>
      <c r="H611" s="82"/>
      <c r="I611" s="83"/>
    </row>
    <row r="612" spans="1:9" s="84" customFormat="1" ht="15" hidden="1" customHeight="1">
      <c r="A612" s="82"/>
      <c r="B612" s="82"/>
      <c r="C612" s="82"/>
      <c r="D612" s="82"/>
      <c r="E612" s="82" t="s">
        <v>475</v>
      </c>
      <c r="F612" s="82">
        <v>55</v>
      </c>
      <c r="G612" s="82">
        <v>55</v>
      </c>
      <c r="H612" s="82"/>
      <c r="I612" s="83"/>
    </row>
    <row r="613" spans="1:9" s="84" customFormat="1" ht="30" hidden="1" customHeight="1">
      <c r="A613" s="82"/>
      <c r="B613" s="81" t="s">
        <v>32</v>
      </c>
      <c r="C613" s="82"/>
      <c r="D613" s="82"/>
      <c r="E613" s="82" t="s">
        <v>1194</v>
      </c>
      <c r="F613" s="82">
        <v>52</v>
      </c>
      <c r="G613" s="82">
        <v>52</v>
      </c>
      <c r="H613" s="82"/>
      <c r="I613" s="83"/>
    </row>
    <row r="614" spans="1:9" s="84" customFormat="1" ht="15" hidden="1" customHeight="1">
      <c r="A614" s="82"/>
      <c r="B614" s="82"/>
      <c r="C614" s="82"/>
      <c r="D614" s="82"/>
      <c r="E614" s="82" t="s">
        <v>476</v>
      </c>
      <c r="F614" s="82">
        <v>52</v>
      </c>
      <c r="G614" s="82">
        <v>52</v>
      </c>
      <c r="H614" s="82"/>
      <c r="I614" s="83"/>
    </row>
    <row r="615" spans="1:9" s="84" customFormat="1" ht="30" hidden="1" customHeight="1">
      <c r="A615" s="82"/>
      <c r="B615" s="87" t="s">
        <v>33</v>
      </c>
      <c r="C615" s="82"/>
      <c r="D615" s="82"/>
      <c r="E615" s="82" t="s">
        <v>482</v>
      </c>
      <c r="F615" s="82">
        <v>120</v>
      </c>
      <c r="G615" s="82">
        <v>120</v>
      </c>
      <c r="H615" s="82"/>
      <c r="I615" s="83"/>
    </row>
    <row r="616" spans="1:9" s="84" customFormat="1" ht="15" hidden="1" customHeight="1">
      <c r="A616" s="82"/>
      <c r="B616" s="82"/>
      <c r="C616" s="82"/>
      <c r="D616" s="82"/>
      <c r="E616" s="82" t="s">
        <v>483</v>
      </c>
      <c r="F616" s="82">
        <v>150</v>
      </c>
      <c r="G616" s="82">
        <v>150</v>
      </c>
      <c r="H616" s="82"/>
      <c r="I616" s="83"/>
    </row>
    <row r="617" spans="1:9" s="84" customFormat="1" ht="15" hidden="1" customHeight="1">
      <c r="A617" s="82"/>
      <c r="B617" s="82"/>
      <c r="C617" s="82"/>
      <c r="D617" s="82"/>
      <c r="E617" s="82" t="s">
        <v>484</v>
      </c>
      <c r="F617" s="82">
        <v>130</v>
      </c>
      <c r="G617" s="82">
        <v>130</v>
      </c>
      <c r="H617" s="82"/>
      <c r="I617" s="83"/>
    </row>
    <row r="618" spans="1:9" s="84" customFormat="1" ht="15" hidden="1" customHeight="1">
      <c r="A618" s="82"/>
      <c r="B618" s="82"/>
      <c r="C618" s="82"/>
      <c r="D618" s="82"/>
      <c r="E618" s="82" t="s">
        <v>485</v>
      </c>
      <c r="F618" s="82">
        <v>20</v>
      </c>
      <c r="G618" s="82">
        <v>20</v>
      </c>
      <c r="H618" s="82"/>
      <c r="I618" s="83"/>
    </row>
    <row r="619" spans="1:9" s="84" customFormat="1" ht="28.5" hidden="1" customHeight="1">
      <c r="A619" s="82"/>
      <c r="B619" s="87" t="s">
        <v>1190</v>
      </c>
      <c r="C619" s="82"/>
      <c r="D619" s="82"/>
      <c r="E619" s="82" t="s">
        <v>486</v>
      </c>
      <c r="F619" s="82">
        <v>40</v>
      </c>
      <c r="G619" s="82">
        <v>40</v>
      </c>
      <c r="H619" s="82"/>
      <c r="I619" s="83"/>
    </row>
    <row r="620" spans="1:9" s="84" customFormat="1" ht="15" hidden="1" customHeight="1">
      <c r="A620" s="82"/>
      <c r="B620" s="82"/>
      <c r="C620" s="82"/>
      <c r="D620" s="82"/>
      <c r="E620" s="82" t="s">
        <v>487</v>
      </c>
      <c r="F620" s="82">
        <v>28</v>
      </c>
      <c r="G620" s="82">
        <v>28</v>
      </c>
      <c r="H620" s="82"/>
      <c r="I620" s="83"/>
    </row>
    <row r="621" spans="1:9" s="84" customFormat="1" ht="15" hidden="1" customHeight="1">
      <c r="A621" s="82"/>
      <c r="B621" s="82"/>
      <c r="C621" s="82"/>
      <c r="D621" s="82"/>
      <c r="E621" s="82" t="s">
        <v>476</v>
      </c>
      <c r="F621" s="82">
        <v>25</v>
      </c>
      <c r="G621" s="82">
        <v>25</v>
      </c>
      <c r="H621" s="82"/>
      <c r="I621" s="83"/>
    </row>
    <row r="622" spans="1:9" s="84" customFormat="1" ht="29.25" hidden="1" customHeight="1">
      <c r="A622" s="82"/>
      <c r="B622" s="87" t="s">
        <v>34</v>
      </c>
      <c r="C622" s="82" t="s">
        <v>599</v>
      </c>
      <c r="D622" s="82"/>
      <c r="E622" s="82" t="s">
        <v>534</v>
      </c>
      <c r="F622" s="82">
        <v>80</v>
      </c>
      <c r="G622" s="82">
        <v>80</v>
      </c>
      <c r="H622" s="82"/>
      <c r="I622" s="83"/>
    </row>
    <row r="623" spans="1:9" s="84" customFormat="1" ht="28.5" customHeight="1">
      <c r="A623" s="79">
        <v>22</v>
      </c>
      <c r="B623" s="81" t="s">
        <v>1244</v>
      </c>
      <c r="C623" s="87" t="s">
        <v>1142</v>
      </c>
      <c r="D623" s="82"/>
      <c r="E623" s="82"/>
      <c r="F623" s="82"/>
      <c r="G623" s="82"/>
      <c r="H623" s="82"/>
      <c r="I623" s="83"/>
    </row>
    <row r="624" spans="1:9" s="84" customFormat="1">
      <c r="A624" s="82"/>
      <c r="B624" s="82" t="s">
        <v>1141</v>
      </c>
      <c r="C624" s="82" t="s">
        <v>599</v>
      </c>
      <c r="D624" s="82" t="s">
        <v>1143</v>
      </c>
      <c r="E624" s="85" t="s">
        <v>235</v>
      </c>
      <c r="F624" s="82">
        <v>7.8</v>
      </c>
      <c r="G624" s="82">
        <v>7</v>
      </c>
      <c r="H624" s="82">
        <f t="shared" ref="H624:H630" si="0">F624-G624</f>
        <v>0.79999999999999982</v>
      </c>
      <c r="I624" s="83"/>
    </row>
    <row r="625" spans="1:9" s="84" customFormat="1" ht="15" customHeight="1">
      <c r="A625" s="82"/>
      <c r="B625" s="82" t="s">
        <v>1141</v>
      </c>
      <c r="C625" s="82" t="s">
        <v>599</v>
      </c>
      <c r="D625" s="82" t="s">
        <v>1144</v>
      </c>
      <c r="E625" s="82" t="s">
        <v>236</v>
      </c>
      <c r="F625" s="82">
        <v>20.8</v>
      </c>
      <c r="G625" s="82">
        <v>18.8</v>
      </c>
      <c r="H625" s="82">
        <f t="shared" si="0"/>
        <v>2</v>
      </c>
      <c r="I625" s="83"/>
    </row>
    <row r="626" spans="1:9" s="84" customFormat="1" ht="15" customHeight="1">
      <c r="A626" s="82"/>
      <c r="B626" s="82" t="s">
        <v>1141</v>
      </c>
      <c r="C626" s="82" t="s">
        <v>599</v>
      </c>
      <c r="D626" s="82" t="s">
        <v>1145</v>
      </c>
      <c r="E626" s="82" t="s">
        <v>237</v>
      </c>
      <c r="F626" s="82">
        <v>25.2</v>
      </c>
      <c r="G626" s="82">
        <v>21</v>
      </c>
      <c r="H626" s="82">
        <f t="shared" si="0"/>
        <v>4.1999999999999993</v>
      </c>
      <c r="I626" s="83"/>
    </row>
    <row r="627" spans="1:9" s="84" customFormat="1" ht="15" customHeight="1">
      <c r="A627" s="82"/>
      <c r="B627" s="82" t="s">
        <v>1141</v>
      </c>
      <c r="C627" s="82" t="s">
        <v>599</v>
      </c>
      <c r="D627" s="82" t="s">
        <v>1146</v>
      </c>
      <c r="E627" s="82" t="s">
        <v>238</v>
      </c>
      <c r="F627" s="82">
        <v>12.9</v>
      </c>
      <c r="G627" s="82">
        <v>12</v>
      </c>
      <c r="H627" s="82">
        <f t="shared" si="0"/>
        <v>0.90000000000000036</v>
      </c>
      <c r="I627" s="83"/>
    </row>
    <row r="628" spans="1:9" s="84" customFormat="1" ht="31.2">
      <c r="A628" s="82"/>
      <c r="B628" s="82" t="s">
        <v>1141</v>
      </c>
      <c r="C628" s="82" t="s">
        <v>599</v>
      </c>
      <c r="D628" s="82" t="s">
        <v>1147</v>
      </c>
      <c r="E628" s="85" t="s">
        <v>239</v>
      </c>
      <c r="F628" s="82">
        <v>15</v>
      </c>
      <c r="G628" s="82">
        <v>11.5</v>
      </c>
      <c r="H628" s="82">
        <f t="shared" si="0"/>
        <v>3.5</v>
      </c>
      <c r="I628" s="83"/>
    </row>
    <row r="629" spans="1:9" s="84" customFormat="1">
      <c r="A629" s="82"/>
      <c r="B629" s="82" t="s">
        <v>1141</v>
      </c>
      <c r="C629" s="82" t="s">
        <v>599</v>
      </c>
      <c r="D629" s="82" t="s">
        <v>1148</v>
      </c>
      <c r="E629" s="85" t="s">
        <v>240</v>
      </c>
      <c r="F629" s="82">
        <v>15</v>
      </c>
      <c r="G629" s="82">
        <v>9</v>
      </c>
      <c r="H629" s="82">
        <f t="shared" si="0"/>
        <v>6</v>
      </c>
      <c r="I629" s="83"/>
    </row>
    <row r="630" spans="1:9" s="84" customFormat="1" ht="15" customHeight="1">
      <c r="A630" s="82"/>
      <c r="B630" s="82" t="s">
        <v>1141</v>
      </c>
      <c r="C630" s="82" t="s">
        <v>599</v>
      </c>
      <c r="D630" s="82" t="s">
        <v>1149</v>
      </c>
      <c r="E630" s="82" t="s">
        <v>599</v>
      </c>
      <c r="F630" s="82">
        <v>20.3</v>
      </c>
      <c r="G630" s="82">
        <v>20.3</v>
      </c>
      <c r="H630" s="82">
        <f t="shared" si="0"/>
        <v>0</v>
      </c>
      <c r="I630" s="83"/>
    </row>
    <row r="631" spans="1:9" s="84" customFormat="1" ht="29.25" hidden="1" customHeight="1">
      <c r="A631" s="82"/>
      <c r="B631" s="87" t="s">
        <v>35</v>
      </c>
      <c r="C631" s="87" t="s">
        <v>1150</v>
      </c>
      <c r="D631" s="82"/>
      <c r="E631" s="82" t="s">
        <v>470</v>
      </c>
      <c r="F631" s="82">
        <v>40</v>
      </c>
      <c r="G631" s="82">
        <v>40</v>
      </c>
      <c r="H631" s="82"/>
      <c r="I631" s="83"/>
    </row>
    <row r="632" spans="1:9" s="84" customFormat="1" ht="29.25" hidden="1" customHeight="1">
      <c r="A632" s="82"/>
      <c r="B632" s="87" t="s">
        <v>36</v>
      </c>
      <c r="C632" s="87" t="s">
        <v>1150</v>
      </c>
      <c r="D632" s="82"/>
      <c r="E632" s="82" t="s">
        <v>470</v>
      </c>
      <c r="F632" s="82">
        <v>85</v>
      </c>
      <c r="G632" s="82">
        <v>85</v>
      </c>
      <c r="H632" s="82"/>
      <c r="I632" s="83"/>
    </row>
    <row r="633" spans="1:9" s="84" customFormat="1" ht="15" hidden="1" customHeight="1">
      <c r="A633" s="82"/>
      <c r="B633" s="82"/>
      <c r="C633" s="82" t="s">
        <v>599</v>
      </c>
      <c r="D633" s="82"/>
      <c r="E633" s="82" t="s">
        <v>569</v>
      </c>
      <c r="F633" s="82">
        <v>45.8</v>
      </c>
      <c r="G633" s="82">
        <v>45.8</v>
      </c>
      <c r="H633" s="82"/>
      <c r="I633" s="83"/>
    </row>
    <row r="634" spans="1:9" s="84" customFormat="1" ht="15" hidden="1" customHeight="1">
      <c r="A634" s="82"/>
      <c r="B634" s="82"/>
      <c r="C634" s="82" t="s">
        <v>599</v>
      </c>
      <c r="D634" s="82"/>
      <c r="E634" s="82" t="s">
        <v>570</v>
      </c>
      <c r="F634" s="82">
        <v>25.3</v>
      </c>
      <c r="G634" s="82">
        <v>25.3</v>
      </c>
      <c r="H634" s="82"/>
      <c r="I634" s="83"/>
    </row>
    <row r="635" spans="1:9" s="84" customFormat="1" ht="30.75" hidden="1" customHeight="1">
      <c r="A635" s="82"/>
      <c r="B635" s="87" t="s">
        <v>42</v>
      </c>
      <c r="C635" s="87" t="s">
        <v>1150</v>
      </c>
      <c r="D635" s="82"/>
      <c r="E635" s="82" t="s">
        <v>571</v>
      </c>
      <c r="F635" s="82">
        <v>92.7</v>
      </c>
      <c r="G635" s="82">
        <v>92.7</v>
      </c>
      <c r="H635" s="82"/>
      <c r="I635" s="83"/>
    </row>
    <row r="636" spans="1:9" s="84" customFormat="1" ht="15" hidden="1" customHeight="1">
      <c r="A636" s="82"/>
      <c r="B636" s="82"/>
      <c r="C636" s="82" t="s">
        <v>599</v>
      </c>
      <c r="D636" s="82"/>
      <c r="E636" s="82" t="s">
        <v>572</v>
      </c>
      <c r="F636" s="82">
        <v>75</v>
      </c>
      <c r="G636" s="82">
        <v>75</v>
      </c>
      <c r="H636" s="82"/>
      <c r="I636" s="83"/>
    </row>
    <row r="637" spans="1:9" s="84" customFormat="1" ht="28.5" customHeight="1">
      <c r="A637" s="79">
        <v>23</v>
      </c>
      <c r="B637" s="87" t="s">
        <v>1245</v>
      </c>
      <c r="C637" s="87" t="s">
        <v>1151</v>
      </c>
      <c r="D637" s="82"/>
      <c r="E637" s="82"/>
      <c r="F637" s="82"/>
      <c r="G637" s="82"/>
      <c r="H637" s="82"/>
      <c r="I637" s="83"/>
    </row>
    <row r="638" spans="1:9" s="84" customFormat="1" ht="15" customHeight="1">
      <c r="A638" s="82"/>
      <c r="B638" s="82" t="s">
        <v>597</v>
      </c>
      <c r="C638" s="82" t="s">
        <v>599</v>
      </c>
      <c r="D638" s="82" t="s">
        <v>1159</v>
      </c>
      <c r="E638" s="82" t="s">
        <v>1163</v>
      </c>
      <c r="F638" s="82">
        <v>91.1</v>
      </c>
      <c r="G638" s="82">
        <v>88.6</v>
      </c>
      <c r="H638" s="82">
        <f>F638-G638</f>
        <v>2.5</v>
      </c>
      <c r="I638" s="83"/>
    </row>
    <row r="639" spans="1:9" s="84" customFormat="1" ht="15" customHeight="1">
      <c r="A639" s="82"/>
      <c r="B639" s="82" t="s">
        <v>686</v>
      </c>
      <c r="C639" s="82" t="s">
        <v>599</v>
      </c>
      <c r="D639" s="82" t="s">
        <v>1160</v>
      </c>
      <c r="E639" s="82" t="s">
        <v>1164</v>
      </c>
      <c r="F639" s="82">
        <v>58.8</v>
      </c>
      <c r="G639" s="82">
        <v>49.8</v>
      </c>
      <c r="H639" s="82">
        <f t="shared" ref="H639:H648" si="1">F639-G639</f>
        <v>9</v>
      </c>
      <c r="I639" s="83"/>
    </row>
    <row r="640" spans="1:9" s="84" customFormat="1" ht="15" customHeight="1">
      <c r="A640" s="82"/>
      <c r="B640" s="82" t="s">
        <v>686</v>
      </c>
      <c r="C640" s="82" t="s">
        <v>599</v>
      </c>
      <c r="D640" s="82" t="s">
        <v>1160</v>
      </c>
      <c r="E640" s="82" t="s">
        <v>1172</v>
      </c>
      <c r="F640" s="82">
        <v>7.5</v>
      </c>
      <c r="G640" s="82">
        <v>7.5</v>
      </c>
      <c r="H640" s="82"/>
      <c r="I640" s="83"/>
    </row>
    <row r="641" spans="1:9" s="84" customFormat="1" ht="15" customHeight="1">
      <c r="A641" s="82"/>
      <c r="B641" s="82" t="s">
        <v>880</v>
      </c>
      <c r="C641" s="82" t="s">
        <v>599</v>
      </c>
      <c r="D641" s="82" t="s">
        <v>1160</v>
      </c>
      <c r="E641" s="82" t="s">
        <v>1165</v>
      </c>
      <c r="F641" s="82">
        <v>7</v>
      </c>
      <c r="G641" s="82">
        <v>5</v>
      </c>
      <c r="H641" s="82">
        <f t="shared" si="1"/>
        <v>2</v>
      </c>
      <c r="I641" s="83"/>
    </row>
    <row r="642" spans="1:9" s="84" customFormat="1" ht="15" customHeight="1">
      <c r="A642" s="82"/>
      <c r="B642" s="82" t="s">
        <v>1152</v>
      </c>
      <c r="C642" s="82" t="s">
        <v>599</v>
      </c>
      <c r="D642" s="82" t="s">
        <v>688</v>
      </c>
      <c r="E642" s="82" t="s">
        <v>1166</v>
      </c>
      <c r="F642" s="82">
        <v>43.5</v>
      </c>
      <c r="G642" s="82">
        <v>41.5</v>
      </c>
      <c r="H642" s="82">
        <f t="shared" si="1"/>
        <v>2</v>
      </c>
      <c r="I642" s="83"/>
    </row>
    <row r="643" spans="1:9" s="84" customFormat="1" ht="15" customHeight="1">
      <c r="A643" s="82"/>
      <c r="B643" s="82" t="s">
        <v>1153</v>
      </c>
      <c r="C643" s="82" t="s">
        <v>599</v>
      </c>
      <c r="D643" s="82" t="s">
        <v>732</v>
      </c>
      <c r="E643" s="82" t="s">
        <v>451</v>
      </c>
      <c r="F643" s="82">
        <v>13</v>
      </c>
      <c r="G643" s="82">
        <v>13</v>
      </c>
      <c r="H643" s="82"/>
      <c r="I643" s="83"/>
    </row>
    <row r="644" spans="1:9" s="84" customFormat="1" ht="15" customHeight="1">
      <c r="A644" s="82"/>
      <c r="B644" s="82" t="s">
        <v>1154</v>
      </c>
      <c r="C644" s="82" t="s">
        <v>599</v>
      </c>
      <c r="D644" s="82" t="s">
        <v>1161</v>
      </c>
      <c r="E644" s="82" t="s">
        <v>1167</v>
      </c>
      <c r="F644" s="82">
        <v>19</v>
      </c>
      <c r="G644" s="82">
        <v>17</v>
      </c>
      <c r="H644" s="82">
        <f t="shared" si="1"/>
        <v>2</v>
      </c>
      <c r="I644" s="83"/>
    </row>
    <row r="645" spans="1:9" s="84" customFormat="1" ht="15" customHeight="1">
      <c r="A645" s="82"/>
      <c r="B645" s="82" t="s">
        <v>1155</v>
      </c>
      <c r="C645" s="82" t="s">
        <v>599</v>
      </c>
      <c r="D645" s="82" t="s">
        <v>1162</v>
      </c>
      <c r="E645" s="82" t="s">
        <v>1166</v>
      </c>
      <c r="F645" s="82">
        <v>12.5</v>
      </c>
      <c r="G645" s="82">
        <v>11.5</v>
      </c>
      <c r="H645" s="82">
        <f t="shared" si="1"/>
        <v>1</v>
      </c>
      <c r="I645" s="83"/>
    </row>
    <row r="646" spans="1:9" s="84" customFormat="1" ht="15" customHeight="1">
      <c r="A646" s="82"/>
      <c r="B646" s="82" t="s">
        <v>1157</v>
      </c>
      <c r="C646" s="82" t="s">
        <v>599</v>
      </c>
      <c r="D646" s="82" t="s">
        <v>1162</v>
      </c>
      <c r="E646" s="82" t="s">
        <v>453</v>
      </c>
      <c r="F646" s="82">
        <v>11</v>
      </c>
      <c r="G646" s="82">
        <v>11</v>
      </c>
      <c r="H646" s="82"/>
      <c r="I646" s="83"/>
    </row>
    <row r="647" spans="1:9" s="101" customFormat="1" ht="15" customHeight="1">
      <c r="A647" s="82"/>
      <c r="B647" s="82" t="s">
        <v>1158</v>
      </c>
      <c r="C647" s="82" t="s">
        <v>599</v>
      </c>
      <c r="D647" s="82" t="s">
        <v>1162</v>
      </c>
      <c r="E647" s="82" t="s">
        <v>453</v>
      </c>
      <c r="F647" s="82">
        <v>10</v>
      </c>
      <c r="G647" s="82">
        <v>10</v>
      </c>
      <c r="H647" s="82"/>
      <c r="I647" s="100"/>
    </row>
    <row r="648" spans="1:9" s="84" customFormat="1" ht="15" customHeight="1">
      <c r="A648" s="106"/>
      <c r="B648" s="106" t="s">
        <v>1156</v>
      </c>
      <c r="C648" s="106" t="s">
        <v>599</v>
      </c>
      <c r="D648" s="106" t="s">
        <v>733</v>
      </c>
      <c r="E648" s="106" t="s">
        <v>456</v>
      </c>
      <c r="F648" s="106">
        <v>2</v>
      </c>
      <c r="G648" s="106"/>
      <c r="H648" s="106">
        <f t="shared" si="1"/>
        <v>2</v>
      </c>
      <c r="I648" s="83"/>
    </row>
    <row r="649" spans="1:9" s="101" customFormat="1" ht="30.75" customHeight="1">
      <c r="A649" s="99"/>
      <c r="B649" s="103"/>
      <c r="C649" s="99" t="s">
        <v>599</v>
      </c>
      <c r="D649" s="99" t="s">
        <v>1171</v>
      </c>
      <c r="E649" s="99" t="s">
        <v>1189</v>
      </c>
      <c r="F649" s="99">
        <v>7.7</v>
      </c>
      <c r="G649" s="99">
        <v>7.7</v>
      </c>
      <c r="H649" s="99"/>
      <c r="I649" s="100"/>
    </row>
    <row r="650" spans="1:9" s="84" customFormat="1" ht="15" hidden="1" customHeight="1">
      <c r="A650" s="82"/>
      <c r="B650" s="82"/>
      <c r="C650" s="82"/>
      <c r="D650" s="82"/>
      <c r="E650" s="82"/>
      <c r="F650" s="82"/>
      <c r="G650" s="82"/>
      <c r="H650" s="82"/>
      <c r="I650" s="83"/>
    </row>
    <row r="651" spans="1:9" s="84" customFormat="1" ht="27" customHeight="1">
      <c r="A651" s="79">
        <v>24</v>
      </c>
      <c r="B651" s="87" t="s">
        <v>1168</v>
      </c>
      <c r="C651" s="87" t="s">
        <v>1150</v>
      </c>
      <c r="D651" s="82" t="s">
        <v>1122</v>
      </c>
      <c r="E651" s="82" t="s">
        <v>1169</v>
      </c>
      <c r="F651" s="82">
        <v>10</v>
      </c>
      <c r="G651" s="82">
        <v>10</v>
      </c>
      <c r="H651" s="82"/>
      <c r="I651" s="83"/>
    </row>
    <row r="652" spans="1:9" s="84" customFormat="1" ht="30" hidden="1" customHeight="1">
      <c r="A652" s="82"/>
      <c r="B652" s="87" t="s">
        <v>37</v>
      </c>
      <c r="C652" s="87" t="s">
        <v>1150</v>
      </c>
      <c r="D652" s="82"/>
      <c r="E652" s="82" t="s">
        <v>451</v>
      </c>
      <c r="F652" s="82">
        <v>40</v>
      </c>
      <c r="G652" s="82">
        <v>40</v>
      </c>
      <c r="H652" s="82"/>
      <c r="I652" s="83"/>
    </row>
    <row r="653" spans="1:9" s="84" customFormat="1" ht="15" hidden="1" customHeight="1">
      <c r="A653" s="82"/>
      <c r="B653" s="82"/>
      <c r="C653" s="82" t="s">
        <v>599</v>
      </c>
      <c r="D653" s="82"/>
      <c r="E653" s="82" t="s">
        <v>453</v>
      </c>
      <c r="F653" s="82">
        <v>45</v>
      </c>
      <c r="G653" s="82">
        <v>45</v>
      </c>
      <c r="H653" s="82"/>
      <c r="I653" s="83"/>
    </row>
    <row r="654" spans="1:9" s="84" customFormat="1" ht="15" hidden="1" customHeight="1">
      <c r="A654" s="82"/>
      <c r="B654" s="82"/>
      <c r="C654" s="82" t="s">
        <v>599</v>
      </c>
      <c r="D654" s="82"/>
      <c r="E654" s="82" t="s">
        <v>1170</v>
      </c>
      <c r="F654" s="82">
        <v>17</v>
      </c>
      <c r="G654" s="82">
        <v>17</v>
      </c>
      <c r="H654" s="82"/>
      <c r="I654" s="83"/>
    </row>
    <row r="655" spans="1:9" s="84" customFormat="1" ht="15" hidden="1" customHeight="1">
      <c r="A655" s="82"/>
      <c r="B655" s="82"/>
      <c r="C655" s="82" t="s">
        <v>599</v>
      </c>
      <c r="D655" s="82"/>
      <c r="E655" s="82" t="s">
        <v>458</v>
      </c>
      <c r="F655" s="82">
        <v>35</v>
      </c>
      <c r="G655" s="82">
        <v>35</v>
      </c>
      <c r="H655" s="82"/>
      <c r="I655" s="83"/>
    </row>
    <row r="656" spans="1:9" s="84" customFormat="1" ht="29.25" hidden="1" customHeight="1">
      <c r="A656" s="82"/>
      <c r="B656" s="87" t="s">
        <v>1138</v>
      </c>
      <c r="C656" s="87" t="s">
        <v>1150</v>
      </c>
      <c r="D656" s="82"/>
      <c r="E656" s="82"/>
      <c r="F656" s="82"/>
      <c r="G656" s="82"/>
      <c r="H656" s="82"/>
      <c r="I656" s="83"/>
    </row>
    <row r="657" spans="1:9" s="84" customFormat="1" ht="15" hidden="1" customHeight="1">
      <c r="A657" s="82"/>
      <c r="B657" s="82"/>
      <c r="C657" s="82" t="s">
        <v>599</v>
      </c>
      <c r="D657" s="82"/>
      <c r="E657" s="82" t="s">
        <v>451</v>
      </c>
      <c r="F657" s="82">
        <v>30</v>
      </c>
      <c r="G657" s="82">
        <v>30</v>
      </c>
      <c r="H657" s="82"/>
      <c r="I657" s="83"/>
    </row>
    <row r="658" spans="1:9" s="84" customFormat="1" ht="15" hidden="1" customHeight="1">
      <c r="A658" s="82"/>
      <c r="B658" s="82"/>
      <c r="C658" s="82" t="s">
        <v>599</v>
      </c>
      <c r="D658" s="82"/>
      <c r="E658" s="82" t="s">
        <v>453</v>
      </c>
      <c r="F658" s="82">
        <v>83.7</v>
      </c>
      <c r="G658" s="82">
        <v>83.7</v>
      </c>
      <c r="H658" s="82"/>
      <c r="I658" s="83"/>
    </row>
    <row r="659" spans="1:9" s="84" customFormat="1" ht="15" hidden="1" customHeight="1">
      <c r="A659" s="82"/>
      <c r="B659" s="82"/>
      <c r="C659" s="82" t="s">
        <v>599</v>
      </c>
      <c r="D659" s="82"/>
      <c r="E659" s="82" t="s">
        <v>1170</v>
      </c>
      <c r="F659" s="82">
        <v>20</v>
      </c>
      <c r="G659" s="82">
        <v>20</v>
      </c>
      <c r="H659" s="82"/>
      <c r="I659" s="83"/>
    </row>
    <row r="660" spans="1:9" s="84" customFormat="1" ht="15" hidden="1" customHeight="1">
      <c r="A660" s="82"/>
      <c r="B660" s="82"/>
      <c r="C660" s="82" t="s">
        <v>599</v>
      </c>
      <c r="D660" s="82"/>
      <c r="E660" s="82" t="s">
        <v>1169</v>
      </c>
      <c r="F660" s="82">
        <v>43</v>
      </c>
      <c r="G660" s="82">
        <v>43</v>
      </c>
      <c r="H660" s="82"/>
      <c r="I660" s="83"/>
    </row>
    <row r="661" spans="1:9" s="84" customFormat="1" ht="15" hidden="1" customHeight="1">
      <c r="A661" s="82"/>
      <c r="B661" s="82"/>
      <c r="C661" s="82" t="s">
        <v>599</v>
      </c>
      <c r="D661" s="82"/>
      <c r="E661" s="82" t="s">
        <v>458</v>
      </c>
      <c r="F661" s="82">
        <v>40</v>
      </c>
      <c r="G661" s="82">
        <v>40</v>
      </c>
      <c r="H661" s="82"/>
      <c r="I661" s="83"/>
    </row>
    <row r="662" spans="1:9" s="84" customFormat="1" ht="15" customHeight="1">
      <c r="A662" s="82"/>
      <c r="B662" s="82"/>
      <c r="C662" s="82"/>
      <c r="D662" s="82"/>
      <c r="E662" s="82"/>
      <c r="F662" s="82"/>
      <c r="G662" s="82"/>
      <c r="H662" s="82"/>
      <c r="I662" s="83"/>
    </row>
  </sheetData>
  <mergeCells count="16">
    <mergeCell ref="A3:H3"/>
    <mergeCell ref="A1:H1"/>
    <mergeCell ref="F5:H5"/>
    <mergeCell ref="E5:E6"/>
    <mergeCell ref="D5:D6"/>
    <mergeCell ref="C5:C6"/>
    <mergeCell ref="A4:H4"/>
    <mergeCell ref="A2:H2"/>
    <mergeCell ref="F585:F587"/>
    <mergeCell ref="G585:G587"/>
    <mergeCell ref="B5:B6"/>
    <mergeCell ref="A5:A6"/>
    <mergeCell ref="E461:E466"/>
    <mergeCell ref="D538:D539"/>
    <mergeCell ref="F468:F469"/>
    <mergeCell ref="G468:G469"/>
  </mergeCells>
  <phoneticPr fontId="2" type="noConversion"/>
  <pageMargins left="0.19" right="0.03" top="0.31" bottom="0.39" header="0.31" footer="0.3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N13"/>
  <sheetViews>
    <sheetView topLeftCell="A10" workbookViewId="0">
      <selection activeCell="H13" sqref="H13"/>
    </sheetView>
  </sheetViews>
  <sheetFormatPr defaultRowHeight="13.2"/>
  <cols>
    <col min="1" max="1" width="4.88671875" bestFit="1" customWidth="1"/>
    <col min="2" max="2" width="20.109375" customWidth="1"/>
    <col min="3" max="3" width="12.33203125" customWidth="1"/>
    <col min="4" max="4" width="12.44140625" customWidth="1"/>
    <col min="5" max="5" width="10.88671875" customWidth="1"/>
    <col min="6" max="6" width="12" customWidth="1"/>
    <col min="7" max="7" width="11.44140625" customWidth="1"/>
    <col min="8" max="8" width="10.88671875" customWidth="1"/>
    <col min="9" max="9" width="12.6640625" customWidth="1"/>
    <col min="10" max="10" width="11.6640625" customWidth="1"/>
    <col min="11" max="11" width="11" customWidth="1"/>
    <col min="12" max="12" width="10.5546875" customWidth="1"/>
    <col min="14" max="14" width="14" customWidth="1"/>
    <col min="15" max="15" width="6.5546875" customWidth="1"/>
    <col min="16" max="16" width="5.88671875" customWidth="1"/>
    <col min="17" max="17" width="6.33203125" customWidth="1"/>
    <col min="18" max="18" width="8.109375" customWidth="1"/>
    <col min="19" max="19" width="8.33203125" customWidth="1"/>
    <col min="20" max="20" width="8" customWidth="1"/>
    <col min="21" max="21" width="5.109375" customWidth="1"/>
    <col min="22" max="22" width="6.5546875" customWidth="1"/>
    <col min="23" max="23" width="5.109375" customWidth="1"/>
    <col min="24" max="24" width="7.109375" customWidth="1"/>
    <col min="25" max="25" width="8" customWidth="1"/>
    <col min="26" max="26" width="9.33203125" bestFit="1" customWidth="1"/>
  </cols>
  <sheetData>
    <row r="1" spans="1:14" s="3" customFormat="1" ht="30" customHeight="1">
      <c r="A1" s="310" t="s">
        <v>1328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4" s="3" customFormat="1" ht="17.25" customHeight="1">
      <c r="A2" s="312"/>
      <c r="B2" s="312"/>
      <c r="C2" s="312"/>
      <c r="D2" s="312"/>
      <c r="E2" s="312"/>
      <c r="F2" s="313"/>
      <c r="G2" s="313"/>
      <c r="H2" s="313"/>
      <c r="I2" s="9"/>
      <c r="J2" s="9"/>
      <c r="K2" s="9"/>
      <c r="L2" s="9"/>
    </row>
    <row r="3" spans="1:14" ht="26.25" customHeight="1">
      <c r="A3" s="314" t="s">
        <v>241</v>
      </c>
      <c r="B3" s="309" t="s">
        <v>1199</v>
      </c>
      <c r="C3" s="309" t="s">
        <v>251</v>
      </c>
      <c r="D3" s="309"/>
      <c r="E3" s="309"/>
      <c r="F3" s="309" t="s">
        <v>252</v>
      </c>
      <c r="G3" s="309"/>
      <c r="H3" s="309"/>
      <c r="I3" s="309" t="s">
        <v>1200</v>
      </c>
      <c r="J3" s="309"/>
      <c r="K3" s="309"/>
      <c r="L3" s="309" t="s">
        <v>1202</v>
      </c>
    </row>
    <row r="4" spans="1:14">
      <c r="A4" s="314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4" ht="41.25" customHeight="1">
      <c r="A5" s="314"/>
      <c r="B5" s="309"/>
      <c r="C5" s="130" t="s">
        <v>1319</v>
      </c>
      <c r="D5" s="130" t="s">
        <v>1321</v>
      </c>
      <c r="E5" s="130" t="s">
        <v>1203</v>
      </c>
      <c r="F5" s="130" t="s">
        <v>1319</v>
      </c>
      <c r="G5" s="130" t="s">
        <v>1321</v>
      </c>
      <c r="H5" s="130" t="s">
        <v>1201</v>
      </c>
      <c r="I5" s="130" t="s">
        <v>1319</v>
      </c>
      <c r="J5" s="130" t="s">
        <v>1321</v>
      </c>
      <c r="K5" s="130" t="s">
        <v>1201</v>
      </c>
      <c r="L5" s="130" t="s">
        <v>1320</v>
      </c>
    </row>
    <row r="6" spans="1:14" ht="41.25" customHeight="1">
      <c r="A6" s="131"/>
      <c r="B6" s="264" t="s">
        <v>2</v>
      </c>
      <c r="C6" s="263">
        <f>C7+C8+C9+C10+C11+C12+C13</f>
        <v>13923.690000000002</v>
      </c>
      <c r="D6" s="263">
        <f t="shared" ref="D6:K6" si="0">D7+D8+D9+D10+D11+D12+D13</f>
        <v>15012.110000000002</v>
      </c>
      <c r="E6" s="263">
        <f t="shared" si="0"/>
        <v>1088.4200000000005</v>
      </c>
      <c r="F6" s="263">
        <f t="shared" si="0"/>
        <v>13311.4</v>
      </c>
      <c r="G6" s="263">
        <f t="shared" si="0"/>
        <v>14164.566999999999</v>
      </c>
      <c r="H6" s="263">
        <f t="shared" si="0"/>
        <v>853.16700000000003</v>
      </c>
      <c r="I6" s="263">
        <f t="shared" si="0"/>
        <v>27235.09</v>
      </c>
      <c r="J6" s="263">
        <f t="shared" si="0"/>
        <v>29176.677000000003</v>
      </c>
      <c r="K6" s="263">
        <f t="shared" si="0"/>
        <v>1941.587000000002</v>
      </c>
      <c r="L6" s="132"/>
    </row>
    <row r="7" spans="1:14" ht="41.25" customHeight="1">
      <c r="A7" s="15">
        <v>1</v>
      </c>
      <c r="B7" s="16" t="s">
        <v>3</v>
      </c>
      <c r="C7" s="133">
        <v>294.52</v>
      </c>
      <c r="D7" s="133">
        <v>294.52</v>
      </c>
      <c r="E7" s="133">
        <f>D7-C7</f>
        <v>0</v>
      </c>
      <c r="F7" s="133">
        <v>297.77999999999997</v>
      </c>
      <c r="G7" s="133">
        <v>242.51</v>
      </c>
      <c r="H7" s="133">
        <f>G7-F7</f>
        <v>-55.269999999999982</v>
      </c>
      <c r="I7" s="133">
        <f>C7+F7</f>
        <v>592.29999999999995</v>
      </c>
      <c r="J7" s="133">
        <f>D7+G7</f>
        <v>537.03</v>
      </c>
      <c r="K7" s="133">
        <f>J7-I7</f>
        <v>-55.269999999999982</v>
      </c>
      <c r="L7" s="134"/>
      <c r="N7" s="281">
        <f>I7-(J7)</f>
        <v>55.269999999999982</v>
      </c>
    </row>
    <row r="8" spans="1:14" ht="41.25" customHeight="1">
      <c r="A8" s="15">
        <v>2</v>
      </c>
      <c r="B8" s="16" t="s">
        <v>4</v>
      </c>
      <c r="C8" s="133">
        <v>2335.58</v>
      </c>
      <c r="D8" s="133">
        <v>2523.6</v>
      </c>
      <c r="E8" s="133">
        <f t="shared" ref="E8:E13" si="1">D8-C8</f>
        <v>188.01999999999998</v>
      </c>
      <c r="F8" s="133">
        <v>1775.5</v>
      </c>
      <c r="G8" s="133">
        <v>2392.27</v>
      </c>
      <c r="H8" s="133">
        <f t="shared" ref="H8:H13" si="2">G8-F8</f>
        <v>616.77</v>
      </c>
      <c r="I8" s="133">
        <f t="shared" ref="I8:I13" si="3">C8+F8</f>
        <v>4111.08</v>
      </c>
      <c r="J8" s="133">
        <f t="shared" ref="J8:J13" si="4">D8+G8</f>
        <v>4915.87</v>
      </c>
      <c r="K8" s="133">
        <f t="shared" ref="K8:K13" si="5">J8-I8</f>
        <v>804.79</v>
      </c>
      <c r="L8" s="134"/>
      <c r="N8" s="281"/>
    </row>
    <row r="9" spans="1:14" ht="41.25" customHeight="1">
      <c r="A9" s="15">
        <v>3</v>
      </c>
      <c r="B9" s="16" t="s">
        <v>5</v>
      </c>
      <c r="C9" s="133">
        <v>1492.1</v>
      </c>
      <c r="D9" s="133">
        <v>1576</v>
      </c>
      <c r="E9" s="133">
        <f t="shared" si="1"/>
        <v>83.900000000000091</v>
      </c>
      <c r="F9" s="133">
        <v>1498.1</v>
      </c>
      <c r="G9" s="133">
        <v>1576</v>
      </c>
      <c r="H9" s="133">
        <f t="shared" si="2"/>
        <v>77.900000000000091</v>
      </c>
      <c r="I9" s="133">
        <f t="shared" si="3"/>
        <v>2990.2</v>
      </c>
      <c r="J9" s="133">
        <f t="shared" si="4"/>
        <v>3152</v>
      </c>
      <c r="K9" s="133">
        <f t="shared" si="5"/>
        <v>161.80000000000018</v>
      </c>
      <c r="L9" s="134"/>
    </row>
    <row r="10" spans="1:14" ht="41.25" customHeight="1">
      <c r="A10" s="15">
        <v>4</v>
      </c>
      <c r="B10" s="16" t="s">
        <v>6</v>
      </c>
      <c r="C10" s="133">
        <v>1665.9</v>
      </c>
      <c r="D10" s="133">
        <v>1788.9</v>
      </c>
      <c r="E10" s="133">
        <f t="shared" si="1"/>
        <v>123</v>
      </c>
      <c r="F10" s="133">
        <v>1560.7</v>
      </c>
      <c r="G10" s="133">
        <v>1486.7</v>
      </c>
      <c r="H10" s="133">
        <f t="shared" si="2"/>
        <v>-74</v>
      </c>
      <c r="I10" s="133">
        <f t="shared" si="3"/>
        <v>3226.6000000000004</v>
      </c>
      <c r="J10" s="133">
        <f t="shared" si="4"/>
        <v>3275.6000000000004</v>
      </c>
      <c r="K10" s="133">
        <f t="shared" si="5"/>
        <v>49</v>
      </c>
      <c r="L10" s="134"/>
      <c r="N10" s="281">
        <f>E10-74</f>
        <v>49</v>
      </c>
    </row>
    <row r="11" spans="1:14" ht="41.25" customHeight="1">
      <c r="A11" s="15">
        <v>5</v>
      </c>
      <c r="B11" s="16" t="s">
        <v>7</v>
      </c>
      <c r="C11" s="133">
        <v>480.6</v>
      </c>
      <c r="D11" s="133">
        <v>497.6</v>
      </c>
      <c r="E11" s="133">
        <f t="shared" si="1"/>
        <v>17</v>
      </c>
      <c r="F11" s="133">
        <v>856.1</v>
      </c>
      <c r="G11" s="133">
        <v>785.76</v>
      </c>
      <c r="H11" s="133">
        <f t="shared" si="2"/>
        <v>-70.340000000000032</v>
      </c>
      <c r="I11" s="133">
        <f t="shared" si="3"/>
        <v>1336.7</v>
      </c>
      <c r="J11" s="133">
        <f t="shared" si="4"/>
        <v>1283.3600000000001</v>
      </c>
      <c r="K11" s="133">
        <f t="shared" si="5"/>
        <v>-53.339999999999918</v>
      </c>
      <c r="L11" s="134"/>
    </row>
    <row r="12" spans="1:14" ht="41.25" customHeight="1">
      <c r="A12" s="15">
        <v>6</v>
      </c>
      <c r="B12" s="16" t="s">
        <v>8</v>
      </c>
      <c r="C12" s="133">
        <v>5139.29</v>
      </c>
      <c r="D12" s="133">
        <v>5417.89</v>
      </c>
      <c r="E12" s="133">
        <f t="shared" si="1"/>
        <v>278.60000000000036</v>
      </c>
      <c r="F12" s="133">
        <v>5207.4399999999996</v>
      </c>
      <c r="G12" s="133">
        <v>5296.99</v>
      </c>
      <c r="H12" s="133">
        <f t="shared" si="2"/>
        <v>89.550000000000182</v>
      </c>
      <c r="I12" s="133">
        <f t="shared" si="3"/>
        <v>10346.73</v>
      </c>
      <c r="J12" s="133">
        <f t="shared" si="4"/>
        <v>10714.880000000001</v>
      </c>
      <c r="K12" s="133">
        <f t="shared" si="5"/>
        <v>368.15000000000146</v>
      </c>
      <c r="L12" s="134"/>
    </row>
    <row r="13" spans="1:14" ht="34.5" customHeight="1">
      <c r="A13" s="287">
        <v>7</v>
      </c>
      <c r="B13" s="288" t="s">
        <v>9</v>
      </c>
      <c r="C13" s="135">
        <v>2515.6999999999998</v>
      </c>
      <c r="D13" s="135">
        <v>2913.6</v>
      </c>
      <c r="E13" s="135">
        <f t="shared" si="1"/>
        <v>397.90000000000009</v>
      </c>
      <c r="F13" s="135">
        <v>2115.7800000000002</v>
      </c>
      <c r="G13" s="135">
        <v>2384.337</v>
      </c>
      <c r="H13" s="135">
        <f t="shared" si="2"/>
        <v>268.55699999999979</v>
      </c>
      <c r="I13" s="135">
        <f t="shared" si="3"/>
        <v>4631.4799999999996</v>
      </c>
      <c r="J13" s="135">
        <f t="shared" si="4"/>
        <v>5297.9369999999999</v>
      </c>
      <c r="K13" s="135">
        <f t="shared" si="5"/>
        <v>666.45700000000033</v>
      </c>
      <c r="L13" s="288"/>
    </row>
  </sheetData>
  <mergeCells count="8">
    <mergeCell ref="I3:K4"/>
    <mergeCell ref="L3:L4"/>
    <mergeCell ref="A1:L1"/>
    <mergeCell ref="A2:H2"/>
    <mergeCell ref="A3:A5"/>
    <mergeCell ref="B3:B5"/>
    <mergeCell ref="C3:E4"/>
    <mergeCell ref="F3:H4"/>
  </mergeCells>
  <phoneticPr fontId="2" type="noConversion"/>
  <pageMargins left="0.24" right="0.24" top="0.37" bottom="0.39" header="0.26" footer="0.3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BV790"/>
  <sheetViews>
    <sheetView tabSelected="1" workbookViewId="0">
      <selection activeCell="A4" sqref="A4:AP4"/>
    </sheetView>
  </sheetViews>
  <sheetFormatPr defaultColWidth="9.109375" defaultRowHeight="13.2"/>
  <cols>
    <col min="1" max="1" width="2.6640625" style="1" bestFit="1" customWidth="1"/>
    <col min="2" max="2" width="21.33203125" style="1" customWidth="1"/>
    <col min="3" max="3" width="10" style="1" customWidth="1"/>
    <col min="4" max="4" width="11.88671875" style="1" customWidth="1"/>
    <col min="5" max="5" width="8.88671875" style="1" customWidth="1"/>
    <col min="6" max="6" width="5.6640625" style="1" hidden="1" customWidth="1"/>
    <col min="7" max="7" width="5.109375" style="1" hidden="1" customWidth="1"/>
    <col min="8" max="8" width="9.5546875" style="1" hidden="1" customWidth="1"/>
    <col min="9" max="9" width="7.44140625" style="1" hidden="1" customWidth="1"/>
    <col min="10" max="10" width="7.44140625" style="1" customWidth="1"/>
    <col min="11" max="11" width="5.109375" style="1" hidden="1" customWidth="1"/>
    <col min="12" max="12" width="8.88671875" style="1" customWidth="1"/>
    <col min="13" max="13" width="4.5546875" style="1" hidden="1" customWidth="1"/>
    <col min="14" max="14" width="9.33203125" style="1" customWidth="1"/>
    <col min="15" max="15" width="4.5546875" style="1" hidden="1" customWidth="1"/>
    <col min="16" max="16" width="8.88671875" style="1" customWidth="1"/>
    <col min="17" max="17" width="4.5546875" style="1" hidden="1" customWidth="1"/>
    <col min="18" max="18" width="5.44140625" style="1" hidden="1" customWidth="1"/>
    <col min="19" max="19" width="8.88671875" style="1" customWidth="1"/>
    <col min="20" max="20" width="5" style="1" hidden="1" customWidth="1"/>
    <col min="21" max="21" width="6.6640625" style="1" hidden="1" customWidth="1"/>
    <col min="22" max="22" width="7.44140625" style="1" hidden="1" customWidth="1"/>
    <col min="23" max="23" width="18.6640625" style="1" hidden="1" customWidth="1"/>
    <col min="24" max="24" width="8.88671875" style="1" customWidth="1"/>
    <col min="25" max="25" width="7.5546875" style="1" customWidth="1"/>
    <col min="26" max="26" width="7.6640625" style="1" customWidth="1"/>
    <col min="27" max="27" width="4.88671875" style="1" hidden="1" customWidth="1"/>
    <col min="28" max="28" width="7.44140625" style="1" hidden="1" customWidth="1"/>
    <col min="29" max="29" width="4.88671875" style="1" hidden="1" customWidth="1"/>
    <col min="30" max="30" width="6.44140625" style="1" hidden="1" customWidth="1"/>
    <col min="31" max="31" width="4.88671875" style="1" hidden="1" customWidth="1"/>
    <col min="32" max="32" width="6.6640625" style="1" customWidth="1"/>
    <col min="33" max="34" width="4.88671875" style="1" hidden="1" customWidth="1"/>
    <col min="35" max="35" width="4.5546875" style="1" hidden="1" customWidth="1"/>
    <col min="36" max="36" width="4.6640625" style="1" hidden="1" customWidth="1"/>
    <col min="37" max="37" width="6.44140625" style="1" customWidth="1"/>
    <col min="38" max="41" width="4.88671875" style="1" hidden="1" customWidth="1"/>
    <col min="42" max="42" width="10.109375" style="1" customWidth="1"/>
    <col min="43" max="43" width="12.88671875" style="24" customWidth="1"/>
    <col min="44" max="74" width="9.109375" style="24"/>
    <col min="75" max="16384" width="9.109375" style="1"/>
  </cols>
  <sheetData>
    <row r="1" spans="1:74" s="4" customFormat="1" ht="18.75" customHeight="1">
      <c r="A1" s="343" t="s">
        <v>1205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46"/>
      <c r="AP1" s="46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s="34" customFormat="1" ht="20.25" customHeight="1">
      <c r="A2" s="289" t="s">
        <v>1330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</row>
    <row r="3" spans="1:74" s="34" customFormat="1" ht="24.75" hidden="1" customHeight="1">
      <c r="A3" s="300" t="s">
        <v>1220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</row>
    <row r="4" spans="1:74" s="35" customFormat="1" ht="25.5" customHeight="1">
      <c r="A4" s="308" t="s">
        <v>1335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</row>
    <row r="5" spans="1:74" s="4" customFormat="1" ht="20.25" customHeight="1">
      <c r="A5" s="344" t="s">
        <v>241</v>
      </c>
      <c r="B5" s="323" t="s">
        <v>263</v>
      </c>
      <c r="C5" s="323" t="s">
        <v>261</v>
      </c>
      <c r="D5" s="328" t="s">
        <v>1334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30"/>
      <c r="AP5" s="336" t="s">
        <v>248</v>
      </c>
      <c r="AQ5" s="25"/>
      <c r="AR5" s="29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</row>
    <row r="6" spans="1:74" s="8" customFormat="1" ht="15" customHeight="1">
      <c r="A6" s="345"/>
      <c r="B6" s="324"/>
      <c r="C6" s="324"/>
      <c r="D6" s="328" t="s">
        <v>254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30"/>
      <c r="X6" s="328" t="s">
        <v>258</v>
      </c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30"/>
      <c r="AP6" s="337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</row>
    <row r="7" spans="1:74" s="4" customFormat="1" ht="15" customHeight="1">
      <c r="A7" s="345"/>
      <c r="B7" s="324"/>
      <c r="C7" s="324"/>
      <c r="D7" s="320" t="s">
        <v>1333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2"/>
      <c r="S7" s="331" t="s">
        <v>269</v>
      </c>
      <c r="T7" s="339"/>
      <c r="U7" s="331" t="s">
        <v>268</v>
      </c>
      <c r="V7" s="332"/>
      <c r="W7" s="317" t="s">
        <v>262</v>
      </c>
      <c r="X7" s="333" t="s">
        <v>1333</v>
      </c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5"/>
      <c r="AK7" s="331" t="s">
        <v>269</v>
      </c>
      <c r="AL7" s="339"/>
      <c r="AM7" s="317" t="s">
        <v>268</v>
      </c>
      <c r="AN7" s="317"/>
      <c r="AO7" s="317" t="s">
        <v>262</v>
      </c>
      <c r="AP7" s="337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</row>
    <row r="8" spans="1:74" s="5" customFormat="1" ht="61.5" customHeight="1">
      <c r="A8" s="345"/>
      <c r="B8" s="324"/>
      <c r="C8" s="324"/>
      <c r="D8" s="331" t="s">
        <v>255</v>
      </c>
      <c r="E8" s="332"/>
      <c r="F8" s="331" t="s">
        <v>256</v>
      </c>
      <c r="G8" s="332"/>
      <c r="H8" s="331" t="s">
        <v>257</v>
      </c>
      <c r="I8" s="332"/>
      <c r="J8" s="326" t="s">
        <v>253</v>
      </c>
      <c r="K8" s="327"/>
      <c r="L8" s="326" t="s">
        <v>264</v>
      </c>
      <c r="M8" s="327"/>
      <c r="N8" s="326" t="s">
        <v>296</v>
      </c>
      <c r="O8" s="327"/>
      <c r="P8" s="326" t="s">
        <v>265</v>
      </c>
      <c r="Q8" s="327"/>
      <c r="R8" s="317" t="s">
        <v>259</v>
      </c>
      <c r="S8" s="340"/>
      <c r="T8" s="341"/>
      <c r="U8" s="340"/>
      <c r="V8" s="342"/>
      <c r="W8" s="319"/>
      <c r="X8" s="331" t="s">
        <v>255</v>
      </c>
      <c r="Y8" s="332"/>
      <c r="Z8" s="331" t="s">
        <v>256</v>
      </c>
      <c r="AA8" s="332"/>
      <c r="AB8" s="331" t="s">
        <v>298</v>
      </c>
      <c r="AC8" s="332"/>
      <c r="AD8" s="326" t="s">
        <v>299</v>
      </c>
      <c r="AE8" s="327"/>
      <c r="AF8" s="326" t="s">
        <v>297</v>
      </c>
      <c r="AG8" s="327"/>
      <c r="AH8" s="326" t="s">
        <v>296</v>
      </c>
      <c r="AI8" s="327"/>
      <c r="AJ8" s="317" t="s">
        <v>260</v>
      </c>
      <c r="AK8" s="340"/>
      <c r="AL8" s="341"/>
      <c r="AM8" s="318"/>
      <c r="AN8" s="318"/>
      <c r="AO8" s="319"/>
      <c r="AP8" s="33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</row>
    <row r="9" spans="1:74" s="4" customFormat="1" ht="13.5" customHeight="1">
      <c r="A9" s="345"/>
      <c r="B9" s="324"/>
      <c r="C9" s="324"/>
      <c r="D9" s="317" t="s">
        <v>294</v>
      </c>
      <c r="E9" s="317" t="s">
        <v>295</v>
      </c>
      <c r="F9" s="317" t="s">
        <v>294</v>
      </c>
      <c r="G9" s="317" t="s">
        <v>295</v>
      </c>
      <c r="H9" s="317" t="s">
        <v>294</v>
      </c>
      <c r="I9" s="317" t="s">
        <v>295</v>
      </c>
      <c r="J9" s="317" t="s">
        <v>294</v>
      </c>
      <c r="K9" s="317" t="s">
        <v>295</v>
      </c>
      <c r="L9" s="317" t="s">
        <v>294</v>
      </c>
      <c r="M9" s="317" t="s">
        <v>295</v>
      </c>
      <c r="N9" s="317" t="s">
        <v>294</v>
      </c>
      <c r="O9" s="317" t="s">
        <v>295</v>
      </c>
      <c r="P9" s="317" t="s">
        <v>294</v>
      </c>
      <c r="Q9" s="317" t="s">
        <v>295</v>
      </c>
      <c r="R9" s="319"/>
      <c r="S9" s="317" t="s">
        <v>294</v>
      </c>
      <c r="T9" s="317" t="s">
        <v>295</v>
      </c>
      <c r="U9" s="317" t="s">
        <v>294</v>
      </c>
      <c r="V9" s="317" t="s">
        <v>295</v>
      </c>
      <c r="W9" s="319"/>
      <c r="X9" s="317" t="s">
        <v>294</v>
      </c>
      <c r="Y9" s="317" t="s">
        <v>295</v>
      </c>
      <c r="Z9" s="317" t="s">
        <v>294</v>
      </c>
      <c r="AA9" s="317" t="s">
        <v>295</v>
      </c>
      <c r="AB9" s="317" t="s">
        <v>294</v>
      </c>
      <c r="AC9" s="317" t="s">
        <v>295</v>
      </c>
      <c r="AD9" s="317" t="s">
        <v>294</v>
      </c>
      <c r="AE9" s="317" t="s">
        <v>295</v>
      </c>
      <c r="AF9" s="317" t="s">
        <v>294</v>
      </c>
      <c r="AG9" s="317" t="s">
        <v>295</v>
      </c>
      <c r="AH9" s="317" t="s">
        <v>294</v>
      </c>
      <c r="AI9" s="317" t="s">
        <v>295</v>
      </c>
      <c r="AJ9" s="319"/>
      <c r="AK9" s="317" t="s">
        <v>294</v>
      </c>
      <c r="AL9" s="317" t="s">
        <v>295</v>
      </c>
      <c r="AM9" s="317" t="s">
        <v>294</v>
      </c>
      <c r="AN9" s="317" t="s">
        <v>295</v>
      </c>
      <c r="AO9" s="319"/>
      <c r="AP9" s="337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</row>
    <row r="10" spans="1:74" s="4" customFormat="1" ht="15.75" customHeight="1">
      <c r="A10" s="346"/>
      <c r="B10" s="325"/>
      <c r="C10" s="325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38"/>
      <c r="AQ10" s="29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</row>
    <row r="11" spans="1:74" s="6" customFormat="1" ht="31.5" customHeight="1">
      <c r="A11" s="17" t="s">
        <v>250</v>
      </c>
      <c r="B11" s="18" t="s">
        <v>251</v>
      </c>
      <c r="C11" s="126">
        <f>SUM(D11:AP11)</f>
        <v>15012.109999999999</v>
      </c>
      <c r="D11" s="126">
        <f t="shared" ref="D11:AO11" si="0">D12+D28+D89+D122+D161+D175+D297</f>
        <v>6027.83</v>
      </c>
      <c r="E11" s="126">
        <f t="shared" si="0"/>
        <v>1279.79</v>
      </c>
      <c r="F11" s="161">
        <f t="shared" si="0"/>
        <v>0</v>
      </c>
      <c r="G11" s="161">
        <f t="shared" si="0"/>
        <v>0</v>
      </c>
      <c r="H11" s="161">
        <f t="shared" si="0"/>
        <v>0</v>
      </c>
      <c r="I11" s="161">
        <f t="shared" si="0"/>
        <v>0</v>
      </c>
      <c r="J11" s="161">
        <f t="shared" si="0"/>
        <v>22.5</v>
      </c>
      <c r="K11" s="161">
        <f t="shared" si="0"/>
        <v>0</v>
      </c>
      <c r="L11" s="161">
        <f t="shared" si="0"/>
        <v>776.4</v>
      </c>
      <c r="M11" s="94">
        <f t="shared" si="0"/>
        <v>0</v>
      </c>
      <c r="N11" s="94">
        <f t="shared" si="0"/>
        <v>4190.5999999999995</v>
      </c>
      <c r="O11" s="94">
        <f t="shared" si="0"/>
        <v>0</v>
      </c>
      <c r="P11" s="94">
        <f t="shared" si="0"/>
        <v>0</v>
      </c>
      <c r="Q11" s="94">
        <f t="shared" si="0"/>
        <v>0</v>
      </c>
      <c r="R11" s="94">
        <f t="shared" si="0"/>
        <v>0</v>
      </c>
      <c r="S11" s="94">
        <f t="shared" si="0"/>
        <v>16.2</v>
      </c>
      <c r="T11" s="94">
        <f t="shared" si="0"/>
        <v>0</v>
      </c>
      <c r="U11" s="94">
        <f t="shared" si="0"/>
        <v>0</v>
      </c>
      <c r="V11" s="94">
        <f t="shared" si="0"/>
        <v>0</v>
      </c>
      <c r="W11" s="94">
        <f t="shared" si="0"/>
        <v>0</v>
      </c>
      <c r="X11" s="94">
        <f t="shared" si="0"/>
        <v>1998.08</v>
      </c>
      <c r="Y11" s="94">
        <f t="shared" si="0"/>
        <v>232</v>
      </c>
      <c r="Z11" s="94">
        <f t="shared" si="0"/>
        <v>420.71</v>
      </c>
      <c r="AA11" s="94">
        <f t="shared" si="0"/>
        <v>0</v>
      </c>
      <c r="AB11" s="94">
        <f t="shared" si="0"/>
        <v>0</v>
      </c>
      <c r="AC11" s="94">
        <f t="shared" si="0"/>
        <v>0</v>
      </c>
      <c r="AD11" s="94">
        <f t="shared" si="0"/>
        <v>0</v>
      </c>
      <c r="AE11" s="19">
        <f t="shared" si="0"/>
        <v>0</v>
      </c>
      <c r="AF11" s="94">
        <f t="shared" si="0"/>
        <v>39</v>
      </c>
      <c r="AG11" s="94">
        <f t="shared" si="0"/>
        <v>0</v>
      </c>
      <c r="AH11" s="94">
        <f t="shared" si="0"/>
        <v>0</v>
      </c>
      <c r="AI11" s="94">
        <f t="shared" si="0"/>
        <v>0</v>
      </c>
      <c r="AJ11" s="94">
        <f t="shared" si="0"/>
        <v>0</v>
      </c>
      <c r="AK11" s="94">
        <f>AK12+AK28+AK89+AK122+AK161+AK175+AK297</f>
        <v>9</v>
      </c>
      <c r="AL11" s="19">
        <f t="shared" si="0"/>
        <v>0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Q11" s="19"/>
      <c r="AR11" s="29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</row>
    <row r="12" spans="1:74" s="139" customFormat="1" ht="18" customHeight="1">
      <c r="A12" s="124">
        <v>1</v>
      </c>
      <c r="B12" s="125" t="s">
        <v>303</v>
      </c>
      <c r="C12" s="126">
        <f>SUM(D12:AO12)</f>
        <v>294.52</v>
      </c>
      <c r="D12" s="126">
        <f>D13</f>
        <v>0</v>
      </c>
      <c r="E12" s="126">
        <f t="shared" ref="E12:AO12" si="1">E14+E17</f>
        <v>294.52</v>
      </c>
      <c r="F12" s="126">
        <f t="shared" si="1"/>
        <v>0</v>
      </c>
      <c r="G12" s="126">
        <f t="shared" si="1"/>
        <v>0</v>
      </c>
      <c r="H12" s="126">
        <f t="shared" si="1"/>
        <v>0</v>
      </c>
      <c r="I12" s="126">
        <f t="shared" si="1"/>
        <v>0</v>
      </c>
      <c r="J12" s="126">
        <f t="shared" si="1"/>
        <v>0</v>
      </c>
      <c r="K12" s="126">
        <f t="shared" si="1"/>
        <v>0</v>
      </c>
      <c r="L12" s="126">
        <f t="shared" si="1"/>
        <v>0</v>
      </c>
      <c r="M12" s="126">
        <f t="shared" si="1"/>
        <v>0</v>
      </c>
      <c r="N12" s="126">
        <f t="shared" si="1"/>
        <v>0</v>
      </c>
      <c r="O12" s="126">
        <f t="shared" si="1"/>
        <v>0</v>
      </c>
      <c r="P12" s="126">
        <f t="shared" si="1"/>
        <v>0</v>
      </c>
      <c r="Q12" s="126">
        <f t="shared" si="1"/>
        <v>0</v>
      </c>
      <c r="R12" s="126">
        <f t="shared" si="1"/>
        <v>0</v>
      </c>
      <c r="S12" s="126">
        <f t="shared" si="1"/>
        <v>0</v>
      </c>
      <c r="T12" s="126">
        <f t="shared" si="1"/>
        <v>0</v>
      </c>
      <c r="U12" s="126">
        <f t="shared" si="1"/>
        <v>0</v>
      </c>
      <c r="V12" s="126">
        <f t="shared" si="1"/>
        <v>0</v>
      </c>
      <c r="W12" s="126">
        <f t="shared" si="1"/>
        <v>0</v>
      </c>
      <c r="X12" s="126">
        <f t="shared" si="1"/>
        <v>0</v>
      </c>
      <c r="Y12" s="126">
        <f t="shared" si="1"/>
        <v>0</v>
      </c>
      <c r="Z12" s="126">
        <f t="shared" si="1"/>
        <v>0</v>
      </c>
      <c r="AA12" s="126">
        <f t="shared" si="1"/>
        <v>0</v>
      </c>
      <c r="AB12" s="126">
        <f t="shared" si="1"/>
        <v>0</v>
      </c>
      <c r="AC12" s="126">
        <f t="shared" si="1"/>
        <v>0</v>
      </c>
      <c r="AD12" s="126">
        <f t="shared" si="1"/>
        <v>0</v>
      </c>
      <c r="AE12" s="126">
        <f t="shared" si="1"/>
        <v>0</v>
      </c>
      <c r="AF12" s="126">
        <f t="shared" si="1"/>
        <v>0</v>
      </c>
      <c r="AG12" s="126">
        <f t="shared" si="1"/>
        <v>0</v>
      </c>
      <c r="AH12" s="126">
        <f t="shared" si="1"/>
        <v>0</v>
      </c>
      <c r="AI12" s="126">
        <f t="shared" si="1"/>
        <v>0</v>
      </c>
      <c r="AJ12" s="126">
        <f t="shared" si="1"/>
        <v>0</v>
      </c>
      <c r="AK12" s="126">
        <f t="shared" si="1"/>
        <v>0</v>
      </c>
      <c r="AL12" s="126">
        <f t="shared" si="1"/>
        <v>0</v>
      </c>
      <c r="AM12" s="126">
        <f t="shared" si="1"/>
        <v>0</v>
      </c>
      <c r="AN12" s="126">
        <f t="shared" si="1"/>
        <v>0</v>
      </c>
      <c r="AO12" s="126">
        <f t="shared" si="1"/>
        <v>0</v>
      </c>
      <c r="AQ12" s="197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</row>
    <row r="13" spans="1:74" s="117" customFormat="1" ht="18" customHeight="1">
      <c r="A13" s="113"/>
      <c r="B13" s="123" t="s">
        <v>304</v>
      </c>
      <c r="C13" s="115">
        <f>SUM(D13:AO13)</f>
        <v>294.52</v>
      </c>
      <c r="D13" s="115">
        <f t="shared" ref="D13:O13" si="2">D14+D17</f>
        <v>0</v>
      </c>
      <c r="E13" s="115">
        <f t="shared" si="2"/>
        <v>294.52</v>
      </c>
      <c r="F13" s="115">
        <f t="shared" si="2"/>
        <v>0</v>
      </c>
      <c r="G13" s="115">
        <f t="shared" si="2"/>
        <v>0</v>
      </c>
      <c r="H13" s="115">
        <f t="shared" si="2"/>
        <v>0</v>
      </c>
      <c r="I13" s="115">
        <f t="shared" si="2"/>
        <v>0</v>
      </c>
      <c r="J13" s="115">
        <f t="shared" si="2"/>
        <v>0</v>
      </c>
      <c r="K13" s="115">
        <f t="shared" si="2"/>
        <v>0</v>
      </c>
      <c r="L13" s="115">
        <f t="shared" si="2"/>
        <v>0</v>
      </c>
      <c r="M13" s="115">
        <f t="shared" si="2"/>
        <v>0</v>
      </c>
      <c r="N13" s="115">
        <f t="shared" si="2"/>
        <v>0</v>
      </c>
      <c r="O13" s="115">
        <f t="shared" si="2"/>
        <v>0</v>
      </c>
      <c r="P13" s="115"/>
      <c r="Q13" s="115"/>
      <c r="R13" s="115">
        <f>R14+R17</f>
        <v>0</v>
      </c>
      <c r="S13" s="115">
        <f>S14+S17</f>
        <v>0</v>
      </c>
      <c r="T13" s="115">
        <f>T14+T17</f>
        <v>0</v>
      </c>
      <c r="U13" s="115">
        <f>U14+U17</f>
        <v>0</v>
      </c>
      <c r="V13" s="115"/>
      <c r="W13" s="115">
        <f t="shared" ref="W13:AO13" si="3">W14+W17</f>
        <v>0</v>
      </c>
      <c r="X13" s="115">
        <f t="shared" si="3"/>
        <v>0</v>
      </c>
      <c r="Y13" s="115">
        <f t="shared" si="3"/>
        <v>0</v>
      </c>
      <c r="Z13" s="115">
        <f t="shared" si="3"/>
        <v>0</v>
      </c>
      <c r="AA13" s="115">
        <f t="shared" si="3"/>
        <v>0</v>
      </c>
      <c r="AB13" s="115">
        <f t="shared" si="3"/>
        <v>0</v>
      </c>
      <c r="AC13" s="115">
        <f t="shared" si="3"/>
        <v>0</v>
      </c>
      <c r="AD13" s="115">
        <f t="shared" si="3"/>
        <v>0</v>
      </c>
      <c r="AE13" s="116">
        <f t="shared" si="3"/>
        <v>0</v>
      </c>
      <c r="AF13" s="116">
        <f t="shared" si="3"/>
        <v>0</v>
      </c>
      <c r="AG13" s="116">
        <f t="shared" si="3"/>
        <v>0</v>
      </c>
      <c r="AH13" s="116">
        <f t="shared" si="3"/>
        <v>0</v>
      </c>
      <c r="AI13" s="116">
        <f t="shared" si="3"/>
        <v>0</v>
      </c>
      <c r="AJ13" s="116">
        <f t="shared" si="3"/>
        <v>0</v>
      </c>
      <c r="AK13" s="116">
        <f t="shared" si="3"/>
        <v>0</v>
      </c>
      <c r="AL13" s="116">
        <f t="shared" si="3"/>
        <v>0</v>
      </c>
      <c r="AM13" s="116">
        <f t="shared" si="3"/>
        <v>0</v>
      </c>
      <c r="AN13" s="116">
        <f t="shared" si="3"/>
        <v>0</v>
      </c>
      <c r="AO13" s="116">
        <f t="shared" si="3"/>
        <v>0</v>
      </c>
      <c r="AQ13" s="118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</row>
    <row r="14" spans="1:74" s="117" customFormat="1" ht="18" hidden="1" customHeight="1">
      <c r="A14" s="113"/>
      <c r="B14" s="125" t="s">
        <v>305</v>
      </c>
      <c r="C14" s="115"/>
      <c r="D14" s="115"/>
      <c r="E14" s="137">
        <f>SUM(E15:E16)</f>
        <v>156.46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Q14" s="118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</row>
    <row r="15" spans="1:74" s="117" customFormat="1" ht="18" hidden="1" customHeight="1">
      <c r="A15" s="113"/>
      <c r="B15" s="114" t="s">
        <v>306</v>
      </c>
      <c r="C15" s="115"/>
      <c r="D15" s="115"/>
      <c r="E15" s="115">
        <v>64.06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Q15" s="118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</row>
    <row r="16" spans="1:74" s="117" customFormat="1" ht="18" hidden="1" customHeight="1">
      <c r="A16" s="113"/>
      <c r="B16" s="114" t="s">
        <v>307</v>
      </c>
      <c r="C16" s="115"/>
      <c r="D16" s="115"/>
      <c r="E16" s="115">
        <v>92.4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Q16" s="118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</row>
    <row r="17" spans="1:74" s="117" customFormat="1" ht="18" hidden="1" customHeight="1">
      <c r="A17" s="113"/>
      <c r="B17" s="125" t="s">
        <v>308</v>
      </c>
      <c r="C17" s="115"/>
      <c r="D17" s="115"/>
      <c r="E17" s="137">
        <f>SUM(E18:E27)</f>
        <v>138.06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Q17" s="118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</row>
    <row r="18" spans="1:74" s="117" customFormat="1" ht="18" hidden="1" customHeight="1">
      <c r="A18" s="113"/>
      <c r="B18" s="114" t="s">
        <v>309</v>
      </c>
      <c r="C18" s="115"/>
      <c r="D18" s="115"/>
      <c r="E18" s="115">
        <v>25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Q18" s="118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</row>
    <row r="19" spans="1:74" s="117" customFormat="1" ht="18" hidden="1" customHeight="1">
      <c r="A19" s="113"/>
      <c r="B19" s="114" t="s">
        <v>310</v>
      </c>
      <c r="C19" s="115"/>
      <c r="D19" s="115"/>
      <c r="E19" s="115">
        <v>14.85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Q19" s="118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</row>
    <row r="20" spans="1:74" s="117" customFormat="1" ht="18" hidden="1" customHeight="1">
      <c r="A20" s="113"/>
      <c r="B20" s="114" t="s">
        <v>311</v>
      </c>
      <c r="C20" s="115"/>
      <c r="D20" s="115"/>
      <c r="E20" s="115">
        <v>12.49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Q20" s="118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</row>
    <row r="21" spans="1:74" s="117" customFormat="1" ht="18" hidden="1" customHeight="1">
      <c r="A21" s="113"/>
      <c r="B21" s="114" t="s">
        <v>312</v>
      </c>
      <c r="C21" s="115"/>
      <c r="D21" s="115"/>
      <c r="E21" s="115">
        <v>15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Q21" s="118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</row>
    <row r="22" spans="1:74" s="117" customFormat="1" ht="18" hidden="1" customHeight="1">
      <c r="A22" s="113"/>
      <c r="B22" s="114" t="s">
        <v>313</v>
      </c>
      <c r="C22" s="115"/>
      <c r="D22" s="115"/>
      <c r="E22" s="115">
        <v>21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Q22" s="118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</row>
    <row r="23" spans="1:74" s="117" customFormat="1" ht="18" hidden="1" customHeight="1">
      <c r="A23" s="113"/>
      <c r="B23" s="114" t="s">
        <v>314</v>
      </c>
      <c r="C23" s="115"/>
      <c r="D23" s="115"/>
      <c r="E23" s="115">
        <v>10.7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Q23" s="118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</row>
    <row r="24" spans="1:74" s="117" customFormat="1" ht="18" hidden="1" customHeight="1">
      <c r="A24" s="113"/>
      <c r="B24" s="114" t="s">
        <v>315</v>
      </c>
      <c r="C24" s="115"/>
      <c r="D24" s="115"/>
      <c r="E24" s="115">
        <v>8.1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>
        <v>1</v>
      </c>
      <c r="W24" s="115"/>
      <c r="X24" s="115"/>
      <c r="Y24" s="115"/>
      <c r="Z24" s="115"/>
      <c r="AA24" s="115"/>
      <c r="AB24" s="115"/>
      <c r="AC24" s="115"/>
      <c r="AD24" s="115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Q24" s="118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</row>
    <row r="25" spans="1:74" s="117" customFormat="1" ht="18" hidden="1" customHeight="1">
      <c r="A25" s="113"/>
      <c r="B25" s="114" t="s">
        <v>316</v>
      </c>
      <c r="C25" s="115"/>
      <c r="D25" s="115"/>
      <c r="E25" s="115">
        <v>10.5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Q25" s="118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</row>
    <row r="26" spans="1:74" s="117" customFormat="1" ht="18" hidden="1" customHeight="1">
      <c r="A26" s="113"/>
      <c r="B26" s="114" t="s">
        <v>317</v>
      </c>
      <c r="C26" s="115"/>
      <c r="D26" s="115"/>
      <c r="E26" s="115">
        <v>8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Q26" s="118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</row>
    <row r="27" spans="1:74" s="117" customFormat="1" ht="18" hidden="1" customHeight="1">
      <c r="A27" s="113"/>
      <c r="B27" s="114" t="s">
        <v>318</v>
      </c>
      <c r="C27" s="115"/>
      <c r="D27" s="115"/>
      <c r="E27" s="115">
        <v>12.42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Q27" s="118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</row>
    <row r="28" spans="1:74" s="139" customFormat="1" ht="18" customHeight="1">
      <c r="A28" s="124">
        <v>2</v>
      </c>
      <c r="B28" s="125" t="s">
        <v>319</v>
      </c>
      <c r="C28" s="126">
        <f>SUM(D28:AO28)</f>
        <v>2523.6</v>
      </c>
      <c r="D28" s="126">
        <f t="shared" ref="D28:O28" si="4">D29+D43+D47+D53</f>
        <v>1763.1299999999999</v>
      </c>
      <c r="E28" s="126">
        <f t="shared" si="4"/>
        <v>719.47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6">
        <f t="shared" si="4"/>
        <v>0</v>
      </c>
      <c r="K28" s="126">
        <f t="shared" si="4"/>
        <v>0</v>
      </c>
      <c r="L28" s="126">
        <f t="shared" si="4"/>
        <v>41</v>
      </c>
      <c r="M28" s="126">
        <f t="shared" si="4"/>
        <v>0</v>
      </c>
      <c r="N28" s="126">
        <f t="shared" si="4"/>
        <v>0</v>
      </c>
      <c r="O28" s="126">
        <f t="shared" si="4"/>
        <v>0</v>
      </c>
      <c r="P28" s="126"/>
      <c r="Q28" s="126"/>
      <c r="R28" s="126">
        <f t="shared" ref="R28:AO28" si="5">R29+R43+R47+R53</f>
        <v>0</v>
      </c>
      <c r="S28" s="126">
        <f t="shared" si="5"/>
        <v>0</v>
      </c>
      <c r="T28" s="126">
        <f t="shared" si="5"/>
        <v>0</v>
      </c>
      <c r="U28" s="126">
        <f t="shared" si="5"/>
        <v>0</v>
      </c>
      <c r="V28" s="126">
        <f t="shared" si="5"/>
        <v>0</v>
      </c>
      <c r="W28" s="126">
        <f t="shared" si="5"/>
        <v>0</v>
      </c>
      <c r="X28" s="126">
        <f t="shared" si="5"/>
        <v>0</v>
      </c>
      <c r="Y28" s="126">
        <f t="shared" si="5"/>
        <v>0</v>
      </c>
      <c r="Z28" s="126">
        <f t="shared" si="5"/>
        <v>0</v>
      </c>
      <c r="AA28" s="126">
        <f t="shared" si="5"/>
        <v>0</v>
      </c>
      <c r="AB28" s="126">
        <f t="shared" si="5"/>
        <v>0</v>
      </c>
      <c r="AC28" s="126">
        <f t="shared" si="5"/>
        <v>0</v>
      </c>
      <c r="AD28" s="126">
        <f t="shared" si="5"/>
        <v>0</v>
      </c>
      <c r="AE28" s="126">
        <f t="shared" si="5"/>
        <v>0</v>
      </c>
      <c r="AF28" s="126">
        <f t="shared" si="5"/>
        <v>0</v>
      </c>
      <c r="AG28" s="126">
        <f t="shared" si="5"/>
        <v>0</v>
      </c>
      <c r="AH28" s="126">
        <f t="shared" si="5"/>
        <v>0</v>
      </c>
      <c r="AI28" s="126">
        <f t="shared" si="5"/>
        <v>0</v>
      </c>
      <c r="AJ28" s="126">
        <f t="shared" si="5"/>
        <v>0</v>
      </c>
      <c r="AK28" s="126">
        <f t="shared" si="5"/>
        <v>0</v>
      </c>
      <c r="AL28" s="126">
        <f t="shared" si="5"/>
        <v>0</v>
      </c>
      <c r="AM28" s="126">
        <f t="shared" si="5"/>
        <v>0</v>
      </c>
      <c r="AN28" s="126">
        <f t="shared" si="5"/>
        <v>0</v>
      </c>
      <c r="AO28" s="126">
        <f t="shared" si="5"/>
        <v>0</v>
      </c>
      <c r="AQ28" s="197"/>
      <c r="AR28" s="240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</row>
    <row r="29" spans="1:74" s="117" customFormat="1" ht="18" customHeight="1">
      <c r="A29" s="113"/>
      <c r="B29" s="123" t="s">
        <v>320</v>
      </c>
      <c r="C29" s="115">
        <f>SUM(D29:AO29)</f>
        <v>696.3</v>
      </c>
      <c r="D29" s="115">
        <f t="shared" ref="D29:O29" si="6">D30+D35</f>
        <v>621.29999999999995</v>
      </c>
      <c r="E29" s="115">
        <f t="shared" si="6"/>
        <v>75</v>
      </c>
      <c r="F29" s="115">
        <f t="shared" si="6"/>
        <v>0</v>
      </c>
      <c r="G29" s="115">
        <f t="shared" si="6"/>
        <v>0</v>
      </c>
      <c r="H29" s="115">
        <f t="shared" si="6"/>
        <v>0</v>
      </c>
      <c r="I29" s="115">
        <f t="shared" si="6"/>
        <v>0</v>
      </c>
      <c r="J29" s="115">
        <f t="shared" si="6"/>
        <v>0</v>
      </c>
      <c r="K29" s="115">
        <f t="shared" si="6"/>
        <v>0</v>
      </c>
      <c r="L29" s="115">
        <f t="shared" si="6"/>
        <v>0</v>
      </c>
      <c r="M29" s="115">
        <f t="shared" si="6"/>
        <v>0</v>
      </c>
      <c r="N29" s="115">
        <f t="shared" si="6"/>
        <v>0</v>
      </c>
      <c r="O29" s="115">
        <f t="shared" si="6"/>
        <v>0</v>
      </c>
      <c r="P29" s="115"/>
      <c r="Q29" s="115"/>
      <c r="R29" s="115">
        <f t="shared" ref="R29:AO29" si="7">R30+R35</f>
        <v>0</v>
      </c>
      <c r="S29" s="115">
        <f t="shared" si="7"/>
        <v>0</v>
      </c>
      <c r="T29" s="115">
        <f t="shared" si="7"/>
        <v>0</v>
      </c>
      <c r="U29" s="115">
        <f t="shared" si="7"/>
        <v>0</v>
      </c>
      <c r="V29" s="115">
        <f t="shared" si="7"/>
        <v>0</v>
      </c>
      <c r="W29" s="115">
        <f t="shared" si="7"/>
        <v>0</v>
      </c>
      <c r="X29" s="115">
        <f t="shared" si="7"/>
        <v>0</v>
      </c>
      <c r="Y29" s="115">
        <f t="shared" si="7"/>
        <v>0</v>
      </c>
      <c r="Z29" s="115">
        <f t="shared" si="7"/>
        <v>0</v>
      </c>
      <c r="AA29" s="115">
        <f t="shared" si="7"/>
        <v>0</v>
      </c>
      <c r="AB29" s="115">
        <f t="shared" si="7"/>
        <v>0</v>
      </c>
      <c r="AC29" s="115">
        <f t="shared" si="7"/>
        <v>0</v>
      </c>
      <c r="AD29" s="115">
        <f t="shared" si="7"/>
        <v>0</v>
      </c>
      <c r="AE29" s="116">
        <f t="shared" si="7"/>
        <v>0</v>
      </c>
      <c r="AF29" s="116">
        <f t="shared" si="7"/>
        <v>0</v>
      </c>
      <c r="AG29" s="116">
        <f t="shared" si="7"/>
        <v>0</v>
      </c>
      <c r="AH29" s="116">
        <f t="shared" si="7"/>
        <v>0</v>
      </c>
      <c r="AI29" s="116">
        <f t="shared" si="7"/>
        <v>0</v>
      </c>
      <c r="AJ29" s="116">
        <f t="shared" si="7"/>
        <v>0</v>
      </c>
      <c r="AK29" s="116">
        <f t="shared" si="7"/>
        <v>0</v>
      </c>
      <c r="AL29" s="116">
        <f t="shared" si="7"/>
        <v>0</v>
      </c>
      <c r="AM29" s="116">
        <f t="shared" si="7"/>
        <v>0</v>
      </c>
      <c r="AN29" s="116">
        <f t="shared" si="7"/>
        <v>0</v>
      </c>
      <c r="AO29" s="116">
        <f t="shared" si="7"/>
        <v>0</v>
      </c>
      <c r="AQ29" s="217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</row>
    <row r="30" spans="1:74" s="117" customFormat="1" ht="18" hidden="1" customHeight="1">
      <c r="A30" s="113"/>
      <c r="B30" s="198" t="s">
        <v>321</v>
      </c>
      <c r="C30" s="115">
        <f>SUM(D30:AN30)</f>
        <v>258.8</v>
      </c>
      <c r="D30" s="137">
        <f t="shared" ref="D30:O30" si="8">SUM(D31:D34)</f>
        <v>258.8</v>
      </c>
      <c r="E30" s="127">
        <f t="shared" si="8"/>
        <v>0</v>
      </c>
      <c r="F30" s="127">
        <f t="shared" si="8"/>
        <v>0</v>
      </c>
      <c r="G30" s="127">
        <f t="shared" si="8"/>
        <v>0</v>
      </c>
      <c r="H30" s="127">
        <f t="shared" si="8"/>
        <v>0</v>
      </c>
      <c r="I30" s="127">
        <f t="shared" si="8"/>
        <v>0</v>
      </c>
      <c r="J30" s="127">
        <f t="shared" si="8"/>
        <v>0</v>
      </c>
      <c r="K30" s="127">
        <f t="shared" si="8"/>
        <v>0</v>
      </c>
      <c r="L30" s="127">
        <f t="shared" si="8"/>
        <v>0</v>
      </c>
      <c r="M30" s="127">
        <f t="shared" si="8"/>
        <v>0</v>
      </c>
      <c r="N30" s="127">
        <f t="shared" si="8"/>
        <v>0</v>
      </c>
      <c r="O30" s="127">
        <f t="shared" si="8"/>
        <v>0</v>
      </c>
      <c r="P30" s="127"/>
      <c r="Q30" s="127"/>
      <c r="R30" s="127">
        <f t="shared" ref="R30:AN30" si="9">SUM(R31:R34)</f>
        <v>0</v>
      </c>
      <c r="S30" s="127">
        <f t="shared" si="9"/>
        <v>0</v>
      </c>
      <c r="T30" s="127">
        <f t="shared" si="9"/>
        <v>0</v>
      </c>
      <c r="U30" s="127">
        <f t="shared" si="9"/>
        <v>0</v>
      </c>
      <c r="V30" s="127">
        <f t="shared" si="9"/>
        <v>0</v>
      </c>
      <c r="W30" s="127">
        <f t="shared" si="9"/>
        <v>0</v>
      </c>
      <c r="X30" s="127">
        <f t="shared" si="9"/>
        <v>0</v>
      </c>
      <c r="Y30" s="127">
        <f t="shared" si="9"/>
        <v>0</v>
      </c>
      <c r="Z30" s="127">
        <f t="shared" si="9"/>
        <v>0</v>
      </c>
      <c r="AA30" s="127">
        <f t="shared" si="9"/>
        <v>0</v>
      </c>
      <c r="AB30" s="127">
        <f t="shared" si="9"/>
        <v>0</v>
      </c>
      <c r="AC30" s="127">
        <f t="shared" si="9"/>
        <v>0</v>
      </c>
      <c r="AD30" s="127">
        <f t="shared" si="9"/>
        <v>0</v>
      </c>
      <c r="AE30" s="128">
        <f t="shared" si="9"/>
        <v>0</v>
      </c>
      <c r="AF30" s="128">
        <f t="shared" si="9"/>
        <v>0</v>
      </c>
      <c r="AG30" s="128">
        <f t="shared" si="9"/>
        <v>0</v>
      </c>
      <c r="AH30" s="128">
        <f t="shared" si="9"/>
        <v>0</v>
      </c>
      <c r="AI30" s="128">
        <f t="shared" si="9"/>
        <v>0</v>
      </c>
      <c r="AJ30" s="128">
        <f t="shared" si="9"/>
        <v>0</v>
      </c>
      <c r="AK30" s="128">
        <f t="shared" si="9"/>
        <v>0</v>
      </c>
      <c r="AL30" s="128">
        <f t="shared" si="9"/>
        <v>0</v>
      </c>
      <c r="AM30" s="128">
        <f t="shared" si="9"/>
        <v>0</v>
      </c>
      <c r="AN30" s="128">
        <f t="shared" si="9"/>
        <v>0</v>
      </c>
      <c r="AO30" s="128"/>
      <c r="AQ30" s="118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</row>
    <row r="31" spans="1:74" s="117" customFormat="1" ht="18" hidden="1" customHeight="1">
      <c r="A31" s="113"/>
      <c r="B31" s="114" t="s">
        <v>322</v>
      </c>
      <c r="C31" s="115"/>
      <c r="D31" s="115">
        <v>94.8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Q31" s="118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</row>
    <row r="32" spans="1:74" s="117" customFormat="1" ht="18" hidden="1" customHeight="1">
      <c r="A32" s="113"/>
      <c r="B32" s="114" t="s">
        <v>323</v>
      </c>
      <c r="C32" s="115"/>
      <c r="D32" s="115">
        <v>60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</row>
    <row r="33" spans="1:74" s="117" customFormat="1" ht="18" hidden="1" customHeight="1">
      <c r="A33" s="113"/>
      <c r="B33" s="114" t="s">
        <v>324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</row>
    <row r="34" spans="1:74" s="117" customFormat="1" ht="33" hidden="1" customHeight="1">
      <c r="A34" s="113"/>
      <c r="B34" s="213" t="s">
        <v>325</v>
      </c>
      <c r="C34" s="115"/>
      <c r="D34" s="115">
        <v>104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</row>
    <row r="35" spans="1:74" s="117" customFormat="1" ht="18" hidden="1" customHeight="1">
      <c r="A35" s="113"/>
      <c r="B35" s="198" t="s">
        <v>326</v>
      </c>
      <c r="C35" s="115">
        <f>SUM(D35:AN35)</f>
        <v>437.5</v>
      </c>
      <c r="D35" s="137">
        <f t="shared" ref="D35:O35" si="10">SUM(D36:D42)</f>
        <v>362.5</v>
      </c>
      <c r="E35" s="140">
        <f t="shared" si="10"/>
        <v>75</v>
      </c>
      <c r="F35" s="140">
        <f t="shared" si="10"/>
        <v>0</v>
      </c>
      <c r="G35" s="140">
        <f t="shared" si="10"/>
        <v>0</v>
      </c>
      <c r="H35" s="140">
        <f t="shared" si="10"/>
        <v>0</v>
      </c>
      <c r="I35" s="140">
        <f t="shared" si="10"/>
        <v>0</v>
      </c>
      <c r="J35" s="140">
        <f t="shared" si="10"/>
        <v>0</v>
      </c>
      <c r="K35" s="140">
        <f t="shared" si="10"/>
        <v>0</v>
      </c>
      <c r="L35" s="140">
        <f t="shared" si="10"/>
        <v>0</v>
      </c>
      <c r="M35" s="140">
        <f t="shared" si="10"/>
        <v>0</v>
      </c>
      <c r="N35" s="140">
        <f t="shared" si="10"/>
        <v>0</v>
      </c>
      <c r="O35" s="140">
        <f t="shared" si="10"/>
        <v>0</v>
      </c>
      <c r="P35" s="140"/>
      <c r="Q35" s="140"/>
      <c r="R35" s="140">
        <f t="shared" ref="R35:AO35" si="11">SUM(R36:R42)</f>
        <v>0</v>
      </c>
      <c r="S35" s="140">
        <f t="shared" si="11"/>
        <v>0</v>
      </c>
      <c r="T35" s="140">
        <f t="shared" si="11"/>
        <v>0</v>
      </c>
      <c r="U35" s="140">
        <f t="shared" si="11"/>
        <v>0</v>
      </c>
      <c r="V35" s="140">
        <f t="shared" si="11"/>
        <v>0</v>
      </c>
      <c r="W35" s="140">
        <f t="shared" si="11"/>
        <v>0</v>
      </c>
      <c r="X35" s="140">
        <f t="shared" si="11"/>
        <v>0</v>
      </c>
      <c r="Y35" s="140">
        <f t="shared" si="11"/>
        <v>0</v>
      </c>
      <c r="Z35" s="140">
        <f t="shared" si="11"/>
        <v>0</v>
      </c>
      <c r="AA35" s="140">
        <f t="shared" si="11"/>
        <v>0</v>
      </c>
      <c r="AB35" s="140">
        <f t="shared" si="11"/>
        <v>0</v>
      </c>
      <c r="AC35" s="140">
        <f t="shared" si="11"/>
        <v>0</v>
      </c>
      <c r="AD35" s="140">
        <f t="shared" si="11"/>
        <v>0</v>
      </c>
      <c r="AE35" s="141">
        <f t="shared" si="11"/>
        <v>0</v>
      </c>
      <c r="AF35" s="141">
        <f t="shared" si="11"/>
        <v>0</v>
      </c>
      <c r="AG35" s="141">
        <f t="shared" si="11"/>
        <v>0</v>
      </c>
      <c r="AH35" s="141">
        <f t="shared" si="11"/>
        <v>0</v>
      </c>
      <c r="AI35" s="141">
        <f t="shared" si="11"/>
        <v>0</v>
      </c>
      <c r="AJ35" s="141">
        <f t="shared" si="11"/>
        <v>0</v>
      </c>
      <c r="AK35" s="141">
        <f t="shared" si="11"/>
        <v>0</v>
      </c>
      <c r="AL35" s="141">
        <f t="shared" si="11"/>
        <v>0</v>
      </c>
      <c r="AM35" s="141">
        <f t="shared" si="11"/>
        <v>0</v>
      </c>
      <c r="AN35" s="141">
        <f t="shared" si="11"/>
        <v>0</v>
      </c>
      <c r="AO35" s="141">
        <f t="shared" si="11"/>
        <v>0</v>
      </c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</row>
    <row r="36" spans="1:74" s="117" customFormat="1" ht="18" hidden="1" customHeight="1">
      <c r="A36" s="113"/>
      <c r="B36" s="114" t="s">
        <v>327</v>
      </c>
      <c r="C36" s="115"/>
      <c r="D36" s="115">
        <v>7.5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Q36" s="118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</row>
    <row r="37" spans="1:74" s="117" customFormat="1" ht="18" hidden="1" customHeight="1">
      <c r="A37" s="113"/>
      <c r="B37" s="114" t="s">
        <v>328</v>
      </c>
      <c r="C37" s="115"/>
      <c r="D37" s="115">
        <v>88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Q37" s="118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</row>
    <row r="38" spans="1:74" s="117" customFormat="1" ht="18" hidden="1" customHeight="1">
      <c r="A38" s="113"/>
      <c r="B38" s="114" t="s">
        <v>329</v>
      </c>
      <c r="C38" s="115"/>
      <c r="D38" s="115">
        <v>40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Q38" s="118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</row>
    <row r="39" spans="1:74" s="117" customFormat="1" ht="18" hidden="1" customHeight="1">
      <c r="A39" s="113"/>
      <c r="B39" s="114" t="s">
        <v>330</v>
      </c>
      <c r="C39" s="115"/>
      <c r="D39" s="142">
        <v>90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Q39" s="118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</row>
    <row r="40" spans="1:74" s="117" customFormat="1" ht="18" hidden="1" customHeight="1">
      <c r="A40" s="113"/>
      <c r="B40" s="114" t="s">
        <v>331</v>
      </c>
      <c r="C40" s="115"/>
      <c r="D40" s="142">
        <v>95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Q40" s="118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</row>
    <row r="41" spans="1:74" s="117" customFormat="1" ht="18" hidden="1" customHeight="1">
      <c r="A41" s="113"/>
      <c r="B41" s="114" t="s">
        <v>332</v>
      </c>
      <c r="C41" s="115"/>
      <c r="D41" s="115"/>
      <c r="E41" s="142">
        <v>75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Q41" s="118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</row>
    <row r="42" spans="1:74" s="117" customFormat="1" ht="18" hidden="1" customHeight="1">
      <c r="A42" s="113"/>
      <c r="B42" s="114" t="s">
        <v>333</v>
      </c>
      <c r="C42" s="115"/>
      <c r="D42" s="115">
        <v>42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Q42" s="118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</row>
    <row r="43" spans="1:74" s="117" customFormat="1" ht="18" customHeight="1">
      <c r="A43" s="113"/>
      <c r="B43" s="123" t="s">
        <v>334</v>
      </c>
      <c r="C43" s="115">
        <f>SUM(D43:AO43)</f>
        <v>154</v>
      </c>
      <c r="D43" s="115">
        <f t="shared" ref="D43:O43" si="12">SUM(D44:D46)</f>
        <v>65</v>
      </c>
      <c r="E43" s="115">
        <f t="shared" si="12"/>
        <v>89</v>
      </c>
      <c r="F43" s="127">
        <f t="shared" si="12"/>
        <v>0</v>
      </c>
      <c r="G43" s="127">
        <f t="shared" si="12"/>
        <v>0</v>
      </c>
      <c r="H43" s="127">
        <f t="shared" si="12"/>
        <v>0</v>
      </c>
      <c r="I43" s="127">
        <f t="shared" si="12"/>
        <v>0</v>
      </c>
      <c r="J43" s="127">
        <f t="shared" si="12"/>
        <v>0</v>
      </c>
      <c r="K43" s="127">
        <f t="shared" si="12"/>
        <v>0</v>
      </c>
      <c r="L43" s="127">
        <f t="shared" si="12"/>
        <v>0</v>
      </c>
      <c r="M43" s="127">
        <f t="shared" si="12"/>
        <v>0</v>
      </c>
      <c r="N43" s="127">
        <f t="shared" si="12"/>
        <v>0</v>
      </c>
      <c r="O43" s="127">
        <f t="shared" si="12"/>
        <v>0</v>
      </c>
      <c r="P43" s="127"/>
      <c r="Q43" s="127"/>
      <c r="R43" s="127">
        <f t="shared" ref="R43:AO43" si="13">SUM(R44:R46)</f>
        <v>0</v>
      </c>
      <c r="S43" s="127">
        <f t="shared" si="13"/>
        <v>0</v>
      </c>
      <c r="T43" s="127">
        <f t="shared" si="13"/>
        <v>0</v>
      </c>
      <c r="U43" s="127">
        <f t="shared" si="13"/>
        <v>0</v>
      </c>
      <c r="V43" s="127">
        <f t="shared" si="13"/>
        <v>0</v>
      </c>
      <c r="W43" s="127">
        <f t="shared" si="13"/>
        <v>0</v>
      </c>
      <c r="X43" s="127">
        <f t="shared" si="13"/>
        <v>0</v>
      </c>
      <c r="Y43" s="127">
        <f t="shared" si="13"/>
        <v>0</v>
      </c>
      <c r="Z43" s="127">
        <f t="shared" si="13"/>
        <v>0</v>
      </c>
      <c r="AA43" s="127">
        <f t="shared" si="13"/>
        <v>0</v>
      </c>
      <c r="AB43" s="127">
        <f t="shared" si="13"/>
        <v>0</v>
      </c>
      <c r="AC43" s="127">
        <f t="shared" si="13"/>
        <v>0</v>
      </c>
      <c r="AD43" s="127">
        <f t="shared" si="13"/>
        <v>0</v>
      </c>
      <c r="AE43" s="128">
        <f t="shared" si="13"/>
        <v>0</v>
      </c>
      <c r="AF43" s="128">
        <f t="shared" si="13"/>
        <v>0</v>
      </c>
      <c r="AG43" s="128">
        <f t="shared" si="13"/>
        <v>0</v>
      </c>
      <c r="AH43" s="128">
        <f t="shared" si="13"/>
        <v>0</v>
      </c>
      <c r="AI43" s="128">
        <f t="shared" si="13"/>
        <v>0</v>
      </c>
      <c r="AJ43" s="128">
        <f t="shared" si="13"/>
        <v>0</v>
      </c>
      <c r="AK43" s="128">
        <f t="shared" si="13"/>
        <v>0</v>
      </c>
      <c r="AL43" s="128">
        <f t="shared" si="13"/>
        <v>0</v>
      </c>
      <c r="AM43" s="128">
        <f t="shared" si="13"/>
        <v>0</v>
      </c>
      <c r="AN43" s="128">
        <f t="shared" si="13"/>
        <v>0</v>
      </c>
      <c r="AO43" s="128">
        <f t="shared" si="13"/>
        <v>0</v>
      </c>
      <c r="AQ43" s="118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</row>
    <row r="44" spans="1:74" s="117" customFormat="1" ht="18" hidden="1" customHeight="1">
      <c r="A44" s="113"/>
      <c r="B44" s="114" t="s">
        <v>335</v>
      </c>
      <c r="C44" s="126"/>
      <c r="D44" s="115"/>
      <c r="E44" s="115">
        <v>89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Q44" s="118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</row>
    <row r="45" spans="1:74" s="117" customFormat="1" ht="18" hidden="1" customHeight="1">
      <c r="A45" s="113"/>
      <c r="B45" s="114" t="s">
        <v>336</v>
      </c>
      <c r="C45" s="126"/>
      <c r="D45" s="115">
        <v>50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Q45" s="118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</row>
    <row r="46" spans="1:74" s="117" customFormat="1" ht="18" hidden="1" customHeight="1">
      <c r="A46" s="113"/>
      <c r="B46" s="114" t="s">
        <v>337</v>
      </c>
      <c r="C46" s="126"/>
      <c r="D46" s="115">
        <v>15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Q46" s="118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</row>
    <row r="47" spans="1:74" s="117" customFormat="1" ht="18" customHeight="1">
      <c r="A47" s="113"/>
      <c r="B47" s="123" t="s">
        <v>1207</v>
      </c>
      <c r="C47" s="115">
        <f>SUM(D47:AO52)</f>
        <v>513.14</v>
      </c>
      <c r="D47" s="115">
        <f t="shared" ref="D47:O47" si="14">SUM(D48:D52)</f>
        <v>256.57</v>
      </c>
      <c r="E47" s="115">
        <f t="shared" si="14"/>
        <v>0</v>
      </c>
      <c r="F47" s="115">
        <f t="shared" si="14"/>
        <v>0</v>
      </c>
      <c r="G47" s="115">
        <f t="shared" si="14"/>
        <v>0</v>
      </c>
      <c r="H47" s="115">
        <f t="shared" si="14"/>
        <v>0</v>
      </c>
      <c r="I47" s="115">
        <f t="shared" si="14"/>
        <v>0</v>
      </c>
      <c r="J47" s="115">
        <f t="shared" si="14"/>
        <v>0</v>
      </c>
      <c r="K47" s="115">
        <f t="shared" si="14"/>
        <v>0</v>
      </c>
      <c r="L47" s="115">
        <f t="shared" si="14"/>
        <v>0</v>
      </c>
      <c r="M47" s="115">
        <f t="shared" si="14"/>
        <v>0</v>
      </c>
      <c r="N47" s="115">
        <f t="shared" si="14"/>
        <v>0</v>
      </c>
      <c r="O47" s="115">
        <f t="shared" si="14"/>
        <v>0</v>
      </c>
      <c r="P47" s="115"/>
      <c r="Q47" s="115"/>
      <c r="R47" s="115">
        <f t="shared" ref="R47:AO47" si="15">SUM(R48:R52)</f>
        <v>0</v>
      </c>
      <c r="S47" s="115">
        <f t="shared" si="15"/>
        <v>0</v>
      </c>
      <c r="T47" s="115">
        <f t="shared" si="15"/>
        <v>0</v>
      </c>
      <c r="U47" s="115">
        <f t="shared" si="15"/>
        <v>0</v>
      </c>
      <c r="V47" s="115">
        <f t="shared" si="15"/>
        <v>0</v>
      </c>
      <c r="W47" s="115">
        <f t="shared" si="15"/>
        <v>0</v>
      </c>
      <c r="X47" s="115">
        <f t="shared" si="15"/>
        <v>0</v>
      </c>
      <c r="Y47" s="115">
        <f t="shared" si="15"/>
        <v>0</v>
      </c>
      <c r="Z47" s="115">
        <f t="shared" si="15"/>
        <v>0</v>
      </c>
      <c r="AA47" s="115">
        <f t="shared" si="15"/>
        <v>0</v>
      </c>
      <c r="AB47" s="115">
        <f t="shared" si="15"/>
        <v>0</v>
      </c>
      <c r="AC47" s="115">
        <f t="shared" si="15"/>
        <v>0</v>
      </c>
      <c r="AD47" s="115">
        <f t="shared" si="15"/>
        <v>0</v>
      </c>
      <c r="AE47" s="116">
        <f t="shared" si="15"/>
        <v>0</v>
      </c>
      <c r="AF47" s="116">
        <f t="shared" si="15"/>
        <v>0</v>
      </c>
      <c r="AG47" s="116">
        <f t="shared" si="15"/>
        <v>0</v>
      </c>
      <c r="AH47" s="116">
        <f t="shared" si="15"/>
        <v>0</v>
      </c>
      <c r="AI47" s="116">
        <f t="shared" si="15"/>
        <v>0</v>
      </c>
      <c r="AJ47" s="116">
        <f t="shared" si="15"/>
        <v>0</v>
      </c>
      <c r="AK47" s="116">
        <f t="shared" si="15"/>
        <v>0</v>
      </c>
      <c r="AL47" s="116">
        <f t="shared" si="15"/>
        <v>0</v>
      </c>
      <c r="AM47" s="116">
        <f t="shared" si="15"/>
        <v>0</v>
      </c>
      <c r="AN47" s="116">
        <f t="shared" si="15"/>
        <v>0</v>
      </c>
      <c r="AO47" s="116">
        <f t="shared" si="15"/>
        <v>0</v>
      </c>
      <c r="AQ47" s="118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</row>
    <row r="48" spans="1:74" s="117" customFormat="1" ht="18" hidden="1" customHeight="1">
      <c r="A48" s="113"/>
      <c r="B48" s="114" t="s">
        <v>565</v>
      </c>
      <c r="C48" s="126"/>
      <c r="D48" s="115">
        <v>71.19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Q48" s="118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</row>
    <row r="49" spans="1:74" s="117" customFormat="1" ht="18" hidden="1" customHeight="1">
      <c r="A49" s="113"/>
      <c r="B49" s="114" t="s">
        <v>1295</v>
      </c>
      <c r="C49" s="126"/>
      <c r="D49" s="115">
        <v>59.38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Q49" s="118"/>
      <c r="AR49" s="214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</row>
    <row r="50" spans="1:74" s="117" customFormat="1" ht="18" hidden="1" customHeight="1">
      <c r="A50" s="113"/>
      <c r="B50" s="114" t="s">
        <v>340</v>
      </c>
      <c r="C50" s="126"/>
      <c r="D50" s="115">
        <v>71.5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Q50" s="118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</row>
    <row r="51" spans="1:74" s="117" customFormat="1" ht="18" hidden="1" customHeight="1">
      <c r="A51" s="113"/>
      <c r="B51" s="114" t="s">
        <v>341</v>
      </c>
      <c r="C51" s="126"/>
      <c r="D51" s="115">
        <v>27.5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Q51" s="118"/>
      <c r="AR51" s="214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</row>
    <row r="52" spans="1:74" s="117" customFormat="1" ht="18" hidden="1" customHeight="1">
      <c r="A52" s="113"/>
      <c r="B52" s="114" t="s">
        <v>568</v>
      </c>
      <c r="C52" s="126"/>
      <c r="D52" s="115">
        <v>27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Q52" s="118"/>
      <c r="AR52" s="119"/>
      <c r="AS52" s="214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</row>
    <row r="53" spans="1:74" s="117" customFormat="1" ht="18" customHeight="1">
      <c r="A53" s="113"/>
      <c r="B53" s="123" t="s">
        <v>290</v>
      </c>
      <c r="C53" s="115">
        <f>SUM(D53:AO53)</f>
        <v>1416.73</v>
      </c>
      <c r="D53" s="115">
        <f>D54+D60+D64+D70+D74+D75+D78+D86</f>
        <v>820.26</v>
      </c>
      <c r="E53" s="115">
        <f t="shared" ref="E53:O53" si="16">E54+E60+E64+E70+E74+E75+E78</f>
        <v>555.47</v>
      </c>
      <c r="F53" s="115">
        <f t="shared" si="16"/>
        <v>0</v>
      </c>
      <c r="G53" s="115">
        <f t="shared" si="16"/>
        <v>0</v>
      </c>
      <c r="H53" s="115">
        <f t="shared" si="16"/>
        <v>0</v>
      </c>
      <c r="I53" s="115">
        <f t="shared" si="16"/>
        <v>0</v>
      </c>
      <c r="J53" s="115">
        <f t="shared" si="16"/>
        <v>0</v>
      </c>
      <c r="K53" s="115">
        <f t="shared" si="16"/>
        <v>0</v>
      </c>
      <c r="L53" s="115">
        <f t="shared" si="16"/>
        <v>41</v>
      </c>
      <c r="M53" s="115">
        <f t="shared" si="16"/>
        <v>0</v>
      </c>
      <c r="N53" s="115">
        <f t="shared" si="16"/>
        <v>0</v>
      </c>
      <c r="O53" s="115">
        <f t="shared" si="16"/>
        <v>0</v>
      </c>
      <c r="P53" s="115"/>
      <c r="Q53" s="115"/>
      <c r="R53" s="115">
        <f t="shared" ref="R53:AO53" si="17">R54+R60+R64+R70+R74+R75+R78</f>
        <v>0</v>
      </c>
      <c r="S53" s="115">
        <f t="shared" si="17"/>
        <v>0</v>
      </c>
      <c r="T53" s="115">
        <f t="shared" si="17"/>
        <v>0</v>
      </c>
      <c r="U53" s="115">
        <f t="shared" si="17"/>
        <v>0</v>
      </c>
      <c r="V53" s="115">
        <f t="shared" si="17"/>
        <v>0</v>
      </c>
      <c r="W53" s="115">
        <f t="shared" si="17"/>
        <v>0</v>
      </c>
      <c r="X53" s="115">
        <f t="shared" si="17"/>
        <v>0</v>
      </c>
      <c r="Y53" s="115">
        <f t="shared" si="17"/>
        <v>0</v>
      </c>
      <c r="Z53" s="115">
        <f t="shared" si="17"/>
        <v>0</v>
      </c>
      <c r="AA53" s="115">
        <f t="shared" si="17"/>
        <v>0</v>
      </c>
      <c r="AB53" s="115">
        <f t="shared" si="17"/>
        <v>0</v>
      </c>
      <c r="AC53" s="115">
        <f t="shared" si="17"/>
        <v>0</v>
      </c>
      <c r="AD53" s="115">
        <f t="shared" si="17"/>
        <v>0</v>
      </c>
      <c r="AE53" s="116">
        <f t="shared" si="17"/>
        <v>0</v>
      </c>
      <c r="AF53" s="116">
        <f t="shared" si="17"/>
        <v>0</v>
      </c>
      <c r="AG53" s="116">
        <f t="shared" si="17"/>
        <v>0</v>
      </c>
      <c r="AH53" s="116">
        <f t="shared" si="17"/>
        <v>0</v>
      </c>
      <c r="AI53" s="116">
        <f t="shared" si="17"/>
        <v>0</v>
      </c>
      <c r="AJ53" s="116">
        <f t="shared" si="17"/>
        <v>0</v>
      </c>
      <c r="AK53" s="116">
        <f t="shared" si="17"/>
        <v>0</v>
      </c>
      <c r="AL53" s="116">
        <f t="shared" si="17"/>
        <v>0</v>
      </c>
      <c r="AM53" s="116">
        <f t="shared" si="17"/>
        <v>0</v>
      </c>
      <c r="AN53" s="116">
        <f t="shared" si="17"/>
        <v>0</v>
      </c>
      <c r="AO53" s="116">
        <f t="shared" si="17"/>
        <v>0</v>
      </c>
      <c r="AQ53" s="118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4" spans="1:74" s="117" customFormat="1" ht="18" hidden="1" customHeight="1">
      <c r="A54" s="163"/>
      <c r="B54" s="125" t="s">
        <v>342</v>
      </c>
      <c r="C54" s="115">
        <f>SUM(D54:AN54)</f>
        <v>213.46999999999997</v>
      </c>
      <c r="D54" s="115">
        <f t="shared" ref="D54:O54" si="18">SUM(D55:D59)</f>
        <v>0</v>
      </c>
      <c r="E54" s="126">
        <f t="shared" si="18"/>
        <v>213.46999999999997</v>
      </c>
      <c r="F54" s="127">
        <f t="shared" si="18"/>
        <v>0</v>
      </c>
      <c r="G54" s="127">
        <f t="shared" si="18"/>
        <v>0</v>
      </c>
      <c r="H54" s="127">
        <f t="shared" si="18"/>
        <v>0</v>
      </c>
      <c r="I54" s="127">
        <f t="shared" si="18"/>
        <v>0</v>
      </c>
      <c r="J54" s="127">
        <f t="shared" si="18"/>
        <v>0</v>
      </c>
      <c r="K54" s="127">
        <f t="shared" si="18"/>
        <v>0</v>
      </c>
      <c r="L54" s="127">
        <f t="shared" si="18"/>
        <v>0</v>
      </c>
      <c r="M54" s="127">
        <f t="shared" si="18"/>
        <v>0</v>
      </c>
      <c r="N54" s="127">
        <f t="shared" si="18"/>
        <v>0</v>
      </c>
      <c r="O54" s="127">
        <f t="shared" si="18"/>
        <v>0</v>
      </c>
      <c r="P54" s="127"/>
      <c r="Q54" s="127"/>
      <c r="R54" s="127">
        <f t="shared" ref="R54:AO54" si="19">SUM(R55:R59)</f>
        <v>0</v>
      </c>
      <c r="S54" s="127">
        <f t="shared" si="19"/>
        <v>0</v>
      </c>
      <c r="T54" s="127">
        <f t="shared" si="19"/>
        <v>0</v>
      </c>
      <c r="U54" s="127">
        <f t="shared" si="19"/>
        <v>0</v>
      </c>
      <c r="V54" s="127">
        <f t="shared" si="19"/>
        <v>0</v>
      </c>
      <c r="W54" s="127">
        <f t="shared" si="19"/>
        <v>0</v>
      </c>
      <c r="X54" s="127">
        <f t="shared" si="19"/>
        <v>0</v>
      </c>
      <c r="Y54" s="127">
        <f t="shared" si="19"/>
        <v>0</v>
      </c>
      <c r="Z54" s="127">
        <f t="shared" si="19"/>
        <v>0</v>
      </c>
      <c r="AA54" s="127">
        <f t="shared" si="19"/>
        <v>0</v>
      </c>
      <c r="AB54" s="127">
        <f t="shared" si="19"/>
        <v>0</v>
      </c>
      <c r="AC54" s="127">
        <f t="shared" si="19"/>
        <v>0</v>
      </c>
      <c r="AD54" s="127">
        <f t="shared" si="19"/>
        <v>0</v>
      </c>
      <c r="AE54" s="128">
        <f t="shared" si="19"/>
        <v>0</v>
      </c>
      <c r="AF54" s="128">
        <f t="shared" si="19"/>
        <v>0</v>
      </c>
      <c r="AG54" s="128">
        <f t="shared" si="19"/>
        <v>0</v>
      </c>
      <c r="AH54" s="128">
        <f t="shared" si="19"/>
        <v>0</v>
      </c>
      <c r="AI54" s="128">
        <f t="shared" si="19"/>
        <v>0</v>
      </c>
      <c r="AJ54" s="128">
        <f t="shared" si="19"/>
        <v>0</v>
      </c>
      <c r="AK54" s="128">
        <f t="shared" si="19"/>
        <v>0</v>
      </c>
      <c r="AL54" s="128">
        <f t="shared" si="19"/>
        <v>0</v>
      </c>
      <c r="AM54" s="128">
        <f t="shared" si="19"/>
        <v>0</v>
      </c>
      <c r="AN54" s="128">
        <f t="shared" si="19"/>
        <v>0</v>
      </c>
      <c r="AO54" s="128">
        <f t="shared" si="19"/>
        <v>0</v>
      </c>
      <c r="AQ54" s="243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</row>
    <row r="55" spans="1:74" s="117" customFormat="1" ht="18" hidden="1" customHeight="1">
      <c r="A55" s="113"/>
      <c r="B55" s="114" t="s">
        <v>343</v>
      </c>
      <c r="C55" s="115"/>
      <c r="D55" s="115"/>
      <c r="E55" s="115">
        <v>10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Q55" s="118"/>
      <c r="AR55" s="119"/>
      <c r="AS55" s="214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</row>
    <row r="56" spans="1:74" s="117" customFormat="1" ht="18" hidden="1" customHeight="1">
      <c r="A56" s="113"/>
      <c r="B56" s="114" t="s">
        <v>344</v>
      </c>
      <c r="C56" s="115"/>
      <c r="D56" s="115"/>
      <c r="E56" s="115">
        <v>13.3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Q56" s="118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</row>
    <row r="57" spans="1:74" s="117" customFormat="1" ht="18" hidden="1" customHeight="1">
      <c r="A57" s="113"/>
      <c r="B57" s="114" t="s">
        <v>345</v>
      </c>
      <c r="C57" s="115"/>
      <c r="D57" s="115"/>
      <c r="E57" s="115">
        <v>45.7</v>
      </c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Q57" s="118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</row>
    <row r="58" spans="1:74" s="117" customFormat="1" ht="18" hidden="1" customHeight="1">
      <c r="A58" s="113"/>
      <c r="B58" s="114" t="s">
        <v>346</v>
      </c>
      <c r="C58" s="115"/>
      <c r="D58" s="115"/>
      <c r="E58" s="115">
        <v>60.7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Q58" s="118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</row>
    <row r="59" spans="1:74" s="117" customFormat="1" ht="18" hidden="1" customHeight="1">
      <c r="A59" s="113"/>
      <c r="B59" s="114" t="s">
        <v>347</v>
      </c>
      <c r="C59" s="115"/>
      <c r="D59" s="115"/>
      <c r="E59" s="115">
        <v>83.77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Q59" s="118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</row>
    <row r="60" spans="1:74" s="117" customFormat="1" ht="18" hidden="1" customHeight="1">
      <c r="A60" s="163"/>
      <c r="B60" s="125" t="s">
        <v>348</v>
      </c>
      <c r="C60" s="115">
        <f>SUM(D60:AN60)</f>
        <v>260.70999999999998</v>
      </c>
      <c r="D60" s="126">
        <f t="shared" ref="D60:O60" si="20">SUM(D61:D63)</f>
        <v>260.70999999999998</v>
      </c>
      <c r="E60" s="127">
        <f t="shared" si="20"/>
        <v>0</v>
      </c>
      <c r="F60" s="127">
        <f t="shared" si="20"/>
        <v>0</v>
      </c>
      <c r="G60" s="127">
        <f t="shared" si="20"/>
        <v>0</v>
      </c>
      <c r="H60" s="127">
        <f t="shared" si="20"/>
        <v>0</v>
      </c>
      <c r="I60" s="127">
        <f t="shared" si="20"/>
        <v>0</v>
      </c>
      <c r="J60" s="127">
        <f t="shared" si="20"/>
        <v>0</v>
      </c>
      <c r="K60" s="127">
        <f t="shared" si="20"/>
        <v>0</v>
      </c>
      <c r="L60" s="127">
        <f t="shared" si="20"/>
        <v>0</v>
      </c>
      <c r="M60" s="127">
        <f t="shared" si="20"/>
        <v>0</v>
      </c>
      <c r="N60" s="127">
        <f t="shared" si="20"/>
        <v>0</v>
      </c>
      <c r="O60" s="127">
        <f t="shared" si="20"/>
        <v>0</v>
      </c>
      <c r="P60" s="127"/>
      <c r="Q60" s="127"/>
      <c r="R60" s="127">
        <f t="shared" ref="R60:AO60" si="21">SUM(R61:R63)</f>
        <v>0</v>
      </c>
      <c r="S60" s="127">
        <f t="shared" si="21"/>
        <v>0</v>
      </c>
      <c r="T60" s="127">
        <f t="shared" si="21"/>
        <v>0</v>
      </c>
      <c r="U60" s="127">
        <f t="shared" si="21"/>
        <v>0</v>
      </c>
      <c r="V60" s="127">
        <f t="shared" si="21"/>
        <v>0</v>
      </c>
      <c r="W60" s="127">
        <f t="shared" si="21"/>
        <v>0</v>
      </c>
      <c r="X60" s="127">
        <f t="shared" si="21"/>
        <v>0</v>
      </c>
      <c r="Y60" s="127">
        <f t="shared" si="21"/>
        <v>0</v>
      </c>
      <c r="Z60" s="127">
        <f t="shared" si="21"/>
        <v>0</v>
      </c>
      <c r="AA60" s="127">
        <f t="shared" si="21"/>
        <v>0</v>
      </c>
      <c r="AB60" s="127">
        <f t="shared" si="21"/>
        <v>0</v>
      </c>
      <c r="AC60" s="127">
        <f t="shared" si="21"/>
        <v>0</v>
      </c>
      <c r="AD60" s="127">
        <f t="shared" si="21"/>
        <v>0</v>
      </c>
      <c r="AE60" s="128">
        <f t="shared" si="21"/>
        <v>0</v>
      </c>
      <c r="AF60" s="128">
        <f t="shared" si="21"/>
        <v>0</v>
      </c>
      <c r="AG60" s="128">
        <f t="shared" si="21"/>
        <v>0</v>
      </c>
      <c r="AH60" s="128">
        <f t="shared" si="21"/>
        <v>0</v>
      </c>
      <c r="AI60" s="128">
        <f t="shared" si="21"/>
        <v>0</v>
      </c>
      <c r="AJ60" s="128">
        <f t="shared" si="21"/>
        <v>0</v>
      </c>
      <c r="AK60" s="128">
        <f t="shared" si="21"/>
        <v>0</v>
      </c>
      <c r="AL60" s="128">
        <f t="shared" si="21"/>
        <v>0</v>
      </c>
      <c r="AM60" s="128">
        <f t="shared" si="21"/>
        <v>0</v>
      </c>
      <c r="AN60" s="128">
        <f t="shared" si="21"/>
        <v>0</v>
      </c>
      <c r="AO60" s="128">
        <f t="shared" si="21"/>
        <v>0</v>
      </c>
      <c r="AQ60" s="118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</row>
    <row r="61" spans="1:74" s="117" customFormat="1" ht="18" hidden="1" customHeight="1">
      <c r="A61" s="113"/>
      <c r="B61" s="114" t="s">
        <v>349</v>
      </c>
      <c r="C61" s="115"/>
      <c r="D61" s="115">
        <v>125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Q61" s="118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</row>
    <row r="62" spans="1:74" s="117" customFormat="1" ht="18" hidden="1" customHeight="1">
      <c r="A62" s="113"/>
      <c r="B62" s="114" t="s">
        <v>350</v>
      </c>
      <c r="C62" s="115"/>
      <c r="D62" s="115">
        <v>73.25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Q62" s="118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</row>
    <row r="63" spans="1:74" s="117" customFormat="1" ht="18" hidden="1" customHeight="1">
      <c r="A63" s="113"/>
      <c r="B63" s="114" t="s">
        <v>351</v>
      </c>
      <c r="C63" s="115"/>
      <c r="D63" s="115">
        <v>62.46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>
        <v>0</v>
      </c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Q63" s="118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</row>
    <row r="64" spans="1:74" s="117" customFormat="1" ht="18" hidden="1" customHeight="1">
      <c r="A64" s="163"/>
      <c r="B64" s="125" t="s">
        <v>352</v>
      </c>
      <c r="C64" s="115">
        <f>SUM(D64:AN64)</f>
        <v>278.35000000000002</v>
      </c>
      <c r="D64" s="126">
        <f t="shared" ref="D64:O64" si="22">SUM(D65:D69)</f>
        <v>278.35000000000002</v>
      </c>
      <c r="E64" s="127">
        <f t="shared" si="22"/>
        <v>0</v>
      </c>
      <c r="F64" s="127">
        <f t="shared" si="22"/>
        <v>0</v>
      </c>
      <c r="G64" s="127">
        <f t="shared" si="22"/>
        <v>0</v>
      </c>
      <c r="H64" s="127">
        <f t="shared" si="22"/>
        <v>0</v>
      </c>
      <c r="I64" s="127">
        <f t="shared" si="22"/>
        <v>0</v>
      </c>
      <c r="J64" s="127">
        <f t="shared" si="22"/>
        <v>0</v>
      </c>
      <c r="K64" s="127">
        <f t="shared" si="22"/>
        <v>0</v>
      </c>
      <c r="L64" s="127">
        <f t="shared" si="22"/>
        <v>0</v>
      </c>
      <c r="M64" s="127">
        <f t="shared" si="22"/>
        <v>0</v>
      </c>
      <c r="N64" s="127">
        <f t="shared" si="22"/>
        <v>0</v>
      </c>
      <c r="O64" s="127">
        <f t="shared" si="22"/>
        <v>0</v>
      </c>
      <c r="P64" s="127"/>
      <c r="Q64" s="127"/>
      <c r="R64" s="127">
        <f t="shared" ref="R64:AO64" si="23">SUM(R65:R69)</f>
        <v>0</v>
      </c>
      <c r="S64" s="127">
        <f t="shared" si="23"/>
        <v>0</v>
      </c>
      <c r="T64" s="127">
        <f t="shared" si="23"/>
        <v>0</v>
      </c>
      <c r="U64" s="127">
        <f t="shared" si="23"/>
        <v>0</v>
      </c>
      <c r="V64" s="127">
        <f t="shared" si="23"/>
        <v>0</v>
      </c>
      <c r="W64" s="127">
        <f t="shared" si="23"/>
        <v>0</v>
      </c>
      <c r="X64" s="127">
        <f t="shared" si="23"/>
        <v>0</v>
      </c>
      <c r="Y64" s="127">
        <f t="shared" si="23"/>
        <v>0</v>
      </c>
      <c r="Z64" s="127">
        <f t="shared" si="23"/>
        <v>0</v>
      </c>
      <c r="AA64" s="127">
        <f t="shared" si="23"/>
        <v>0</v>
      </c>
      <c r="AB64" s="127">
        <f t="shared" si="23"/>
        <v>0</v>
      </c>
      <c r="AC64" s="127">
        <f t="shared" si="23"/>
        <v>0</v>
      </c>
      <c r="AD64" s="127">
        <f t="shared" si="23"/>
        <v>0</v>
      </c>
      <c r="AE64" s="128">
        <f t="shared" si="23"/>
        <v>0</v>
      </c>
      <c r="AF64" s="128">
        <f t="shared" si="23"/>
        <v>0</v>
      </c>
      <c r="AG64" s="128">
        <f t="shared" si="23"/>
        <v>0</v>
      </c>
      <c r="AH64" s="128">
        <f t="shared" si="23"/>
        <v>0</v>
      </c>
      <c r="AI64" s="128">
        <f t="shared" si="23"/>
        <v>0</v>
      </c>
      <c r="AJ64" s="128">
        <f t="shared" si="23"/>
        <v>0</v>
      </c>
      <c r="AK64" s="128">
        <f t="shared" si="23"/>
        <v>0</v>
      </c>
      <c r="AL64" s="128">
        <f t="shared" si="23"/>
        <v>0</v>
      </c>
      <c r="AM64" s="128">
        <f t="shared" si="23"/>
        <v>0</v>
      </c>
      <c r="AN64" s="128">
        <f t="shared" si="23"/>
        <v>0</v>
      </c>
      <c r="AO64" s="128">
        <f t="shared" si="23"/>
        <v>0</v>
      </c>
      <c r="AQ64" s="118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</row>
    <row r="65" spans="1:74" s="117" customFormat="1" ht="18" hidden="1" customHeight="1">
      <c r="A65" s="113"/>
      <c r="B65" s="114" t="s">
        <v>353</v>
      </c>
      <c r="C65" s="126"/>
      <c r="D65" s="115">
        <v>110.8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Q65" s="118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</row>
    <row r="66" spans="1:74" s="117" customFormat="1" ht="18" hidden="1" customHeight="1">
      <c r="A66" s="113"/>
      <c r="B66" s="114" t="s">
        <v>354</v>
      </c>
      <c r="C66" s="126"/>
      <c r="D66" s="115">
        <v>74.75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Q66" s="118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</row>
    <row r="67" spans="1:74" s="117" customFormat="1" ht="18" hidden="1" customHeight="1">
      <c r="A67" s="113"/>
      <c r="B67" s="114" t="s">
        <v>355</v>
      </c>
      <c r="C67" s="126"/>
      <c r="D67" s="115">
        <v>26.1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Q67" s="118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</row>
    <row r="68" spans="1:74" s="117" customFormat="1" ht="18" hidden="1" customHeight="1">
      <c r="A68" s="113"/>
      <c r="B68" s="114" t="s">
        <v>356</v>
      </c>
      <c r="C68" s="126"/>
      <c r="D68" s="115">
        <v>21.8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Q68" s="118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</row>
    <row r="69" spans="1:74" s="117" customFormat="1" ht="18" hidden="1" customHeight="1">
      <c r="A69" s="113"/>
      <c r="B69" s="114" t="s">
        <v>357</v>
      </c>
      <c r="C69" s="126"/>
      <c r="D69" s="115">
        <v>44.9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Q69" s="118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</row>
    <row r="70" spans="1:74" s="117" customFormat="1" ht="18" hidden="1" customHeight="1">
      <c r="A70" s="163"/>
      <c r="B70" s="125" t="s">
        <v>358</v>
      </c>
      <c r="C70" s="115">
        <f>SUM(D70:AN70)</f>
        <v>179.7</v>
      </c>
      <c r="D70" s="126">
        <f t="shared" ref="D70:O70" si="24">SUM(D71:D73)</f>
        <v>138.69999999999999</v>
      </c>
      <c r="E70" s="129">
        <f t="shared" si="24"/>
        <v>0</v>
      </c>
      <c r="F70" s="127">
        <f t="shared" si="24"/>
        <v>0</v>
      </c>
      <c r="G70" s="127">
        <f t="shared" si="24"/>
        <v>0</v>
      </c>
      <c r="H70" s="127">
        <f t="shared" si="24"/>
        <v>0</v>
      </c>
      <c r="I70" s="127">
        <f t="shared" si="24"/>
        <v>0</v>
      </c>
      <c r="J70" s="115">
        <f t="shared" si="24"/>
        <v>0</v>
      </c>
      <c r="K70" s="127">
        <f t="shared" si="24"/>
        <v>0</v>
      </c>
      <c r="L70" s="115">
        <f t="shared" si="24"/>
        <v>41</v>
      </c>
      <c r="M70" s="127">
        <f t="shared" si="24"/>
        <v>0</v>
      </c>
      <c r="N70" s="127">
        <f t="shared" si="24"/>
        <v>0</v>
      </c>
      <c r="O70" s="127">
        <f t="shared" si="24"/>
        <v>0</v>
      </c>
      <c r="P70" s="127"/>
      <c r="Q70" s="127"/>
      <c r="R70" s="127">
        <f t="shared" ref="R70:AO70" si="25">SUM(R71:R73)</f>
        <v>0</v>
      </c>
      <c r="S70" s="127">
        <f t="shared" si="25"/>
        <v>0</v>
      </c>
      <c r="T70" s="127">
        <f t="shared" si="25"/>
        <v>0</v>
      </c>
      <c r="U70" s="127">
        <f t="shared" si="25"/>
        <v>0</v>
      </c>
      <c r="V70" s="127">
        <f t="shared" si="25"/>
        <v>0</v>
      </c>
      <c r="W70" s="127">
        <f t="shared" si="25"/>
        <v>0</v>
      </c>
      <c r="X70" s="127">
        <f t="shared" si="25"/>
        <v>0</v>
      </c>
      <c r="Y70" s="127">
        <f t="shared" si="25"/>
        <v>0</v>
      </c>
      <c r="Z70" s="127">
        <f t="shared" si="25"/>
        <v>0</v>
      </c>
      <c r="AA70" s="127">
        <f t="shared" si="25"/>
        <v>0</v>
      </c>
      <c r="AB70" s="127">
        <f t="shared" si="25"/>
        <v>0</v>
      </c>
      <c r="AC70" s="127">
        <f t="shared" si="25"/>
        <v>0</v>
      </c>
      <c r="AD70" s="127">
        <f t="shared" si="25"/>
        <v>0</v>
      </c>
      <c r="AE70" s="128">
        <f t="shared" si="25"/>
        <v>0</v>
      </c>
      <c r="AF70" s="128">
        <f t="shared" si="25"/>
        <v>0</v>
      </c>
      <c r="AG70" s="128">
        <f t="shared" si="25"/>
        <v>0</v>
      </c>
      <c r="AH70" s="128">
        <f t="shared" si="25"/>
        <v>0</v>
      </c>
      <c r="AI70" s="128">
        <f t="shared" si="25"/>
        <v>0</v>
      </c>
      <c r="AJ70" s="128">
        <f t="shared" si="25"/>
        <v>0</v>
      </c>
      <c r="AK70" s="128">
        <f t="shared" si="25"/>
        <v>0</v>
      </c>
      <c r="AL70" s="128">
        <f t="shared" si="25"/>
        <v>0</v>
      </c>
      <c r="AM70" s="128">
        <f t="shared" si="25"/>
        <v>0</v>
      </c>
      <c r="AN70" s="128">
        <f t="shared" si="25"/>
        <v>0</v>
      </c>
      <c r="AO70" s="128">
        <f t="shared" si="25"/>
        <v>0</v>
      </c>
      <c r="AQ70" s="118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</row>
    <row r="71" spans="1:74" s="117" customFormat="1" ht="18" hidden="1" customHeight="1">
      <c r="A71" s="113"/>
      <c r="B71" s="114" t="s">
        <v>359</v>
      </c>
      <c r="C71" s="126"/>
      <c r="D71" s="115">
        <v>74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Q71" s="118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</row>
    <row r="72" spans="1:74" s="117" customFormat="1" ht="18" hidden="1" customHeight="1">
      <c r="A72" s="113"/>
      <c r="B72" s="114" t="s">
        <v>360</v>
      </c>
      <c r="C72" s="126"/>
      <c r="D72" s="115">
        <v>28.2</v>
      </c>
      <c r="E72" s="115"/>
      <c r="F72" s="115"/>
      <c r="G72" s="115"/>
      <c r="H72" s="115"/>
      <c r="I72" s="115"/>
      <c r="J72" s="115"/>
      <c r="K72" s="115"/>
      <c r="L72" s="115">
        <v>22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Q72" s="118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</row>
    <row r="73" spans="1:74" s="117" customFormat="1" ht="18" hidden="1" customHeight="1">
      <c r="A73" s="113"/>
      <c r="B73" s="114" t="s">
        <v>339</v>
      </c>
      <c r="C73" s="126"/>
      <c r="D73" s="115">
        <v>36.5</v>
      </c>
      <c r="E73" s="115"/>
      <c r="F73" s="115"/>
      <c r="G73" s="115"/>
      <c r="H73" s="115"/>
      <c r="I73" s="115"/>
      <c r="J73" s="115"/>
      <c r="K73" s="115"/>
      <c r="L73" s="115">
        <v>19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Q73" s="118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</row>
    <row r="74" spans="1:74" s="117" customFormat="1" ht="18" hidden="1" customHeight="1">
      <c r="A74" s="163"/>
      <c r="B74" s="125" t="s">
        <v>1289</v>
      </c>
      <c r="C74" s="115">
        <f>SUM(D74:AN74)</f>
        <v>20</v>
      </c>
      <c r="D74" s="126">
        <v>20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Q74" s="118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</row>
    <row r="75" spans="1:74" s="117" customFormat="1" ht="18" hidden="1" customHeight="1">
      <c r="A75" s="163"/>
      <c r="B75" s="125" t="s">
        <v>1288</v>
      </c>
      <c r="C75" s="115">
        <f>SUM(D75:AN75)</f>
        <v>79</v>
      </c>
      <c r="D75" s="126">
        <f t="shared" ref="D75:O75" si="26">SUM(D76:D77)</f>
        <v>79</v>
      </c>
      <c r="E75" s="127">
        <f t="shared" si="26"/>
        <v>0</v>
      </c>
      <c r="F75" s="127">
        <f t="shared" si="26"/>
        <v>0</v>
      </c>
      <c r="G75" s="127">
        <f t="shared" si="26"/>
        <v>0</v>
      </c>
      <c r="H75" s="127">
        <f t="shared" si="26"/>
        <v>0</v>
      </c>
      <c r="I75" s="127">
        <f t="shared" si="26"/>
        <v>0</v>
      </c>
      <c r="J75" s="127">
        <f t="shared" si="26"/>
        <v>0</v>
      </c>
      <c r="K75" s="127">
        <f t="shared" si="26"/>
        <v>0</v>
      </c>
      <c r="L75" s="127">
        <f t="shared" si="26"/>
        <v>0</v>
      </c>
      <c r="M75" s="127">
        <f t="shared" si="26"/>
        <v>0</v>
      </c>
      <c r="N75" s="127">
        <f t="shared" si="26"/>
        <v>0</v>
      </c>
      <c r="O75" s="127">
        <f t="shared" si="26"/>
        <v>0</v>
      </c>
      <c r="P75" s="127"/>
      <c r="Q75" s="127"/>
      <c r="R75" s="127">
        <f t="shared" ref="R75:AO75" si="27">SUM(R76:R77)</f>
        <v>0</v>
      </c>
      <c r="S75" s="127">
        <f t="shared" si="27"/>
        <v>0</v>
      </c>
      <c r="T75" s="127">
        <f t="shared" si="27"/>
        <v>0</v>
      </c>
      <c r="U75" s="127">
        <f t="shared" si="27"/>
        <v>0</v>
      </c>
      <c r="V75" s="127">
        <f t="shared" si="27"/>
        <v>0</v>
      </c>
      <c r="W75" s="127">
        <f t="shared" si="27"/>
        <v>0</v>
      </c>
      <c r="X75" s="127">
        <f t="shared" si="27"/>
        <v>0</v>
      </c>
      <c r="Y75" s="127">
        <f t="shared" si="27"/>
        <v>0</v>
      </c>
      <c r="Z75" s="127">
        <f t="shared" si="27"/>
        <v>0</v>
      </c>
      <c r="AA75" s="127">
        <f t="shared" si="27"/>
        <v>0</v>
      </c>
      <c r="AB75" s="127">
        <f t="shared" si="27"/>
        <v>0</v>
      </c>
      <c r="AC75" s="127">
        <f t="shared" si="27"/>
        <v>0</v>
      </c>
      <c r="AD75" s="127">
        <f t="shared" si="27"/>
        <v>0</v>
      </c>
      <c r="AE75" s="128">
        <f t="shared" si="27"/>
        <v>0</v>
      </c>
      <c r="AF75" s="128">
        <f t="shared" si="27"/>
        <v>0</v>
      </c>
      <c r="AG75" s="128">
        <f t="shared" si="27"/>
        <v>0</v>
      </c>
      <c r="AH75" s="128">
        <f t="shared" si="27"/>
        <v>0</v>
      </c>
      <c r="AI75" s="128">
        <f t="shared" si="27"/>
        <v>0</v>
      </c>
      <c r="AJ75" s="128">
        <f t="shared" si="27"/>
        <v>0</v>
      </c>
      <c r="AK75" s="128">
        <f t="shared" si="27"/>
        <v>0</v>
      </c>
      <c r="AL75" s="128">
        <f t="shared" si="27"/>
        <v>0</v>
      </c>
      <c r="AM75" s="128">
        <f t="shared" si="27"/>
        <v>0</v>
      </c>
      <c r="AN75" s="128">
        <f t="shared" si="27"/>
        <v>0</v>
      </c>
      <c r="AO75" s="128">
        <f t="shared" si="27"/>
        <v>0</v>
      </c>
      <c r="AQ75" s="118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</row>
    <row r="76" spans="1:74" s="117" customFormat="1" ht="18" hidden="1" customHeight="1">
      <c r="A76" s="113"/>
      <c r="B76" s="114" t="s">
        <v>1290</v>
      </c>
      <c r="C76" s="115"/>
      <c r="D76" s="115">
        <v>55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Q76" s="118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</row>
    <row r="77" spans="1:74" s="117" customFormat="1" ht="18" hidden="1" customHeight="1">
      <c r="A77" s="113"/>
      <c r="B77" s="114" t="s">
        <v>1291</v>
      </c>
      <c r="C77" s="115"/>
      <c r="D77" s="115">
        <v>24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Q77" s="118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</row>
    <row r="78" spans="1:74" s="117" customFormat="1" ht="18" hidden="1" customHeight="1">
      <c r="A78" s="113"/>
      <c r="B78" s="125" t="s">
        <v>342</v>
      </c>
      <c r="C78" s="115">
        <f>SUM(D78:AN78)</f>
        <v>345.5</v>
      </c>
      <c r="D78" s="126">
        <f t="shared" ref="D78:O78" si="28">SUM(D79:D85)</f>
        <v>3.5</v>
      </c>
      <c r="E78" s="126">
        <f t="shared" si="28"/>
        <v>342</v>
      </c>
      <c r="F78" s="127">
        <f t="shared" si="28"/>
        <v>0</v>
      </c>
      <c r="G78" s="127">
        <f t="shared" si="28"/>
        <v>0</v>
      </c>
      <c r="H78" s="127">
        <f t="shared" si="28"/>
        <v>0</v>
      </c>
      <c r="I78" s="127">
        <f t="shared" si="28"/>
        <v>0</v>
      </c>
      <c r="J78" s="127">
        <f t="shared" si="28"/>
        <v>0</v>
      </c>
      <c r="K78" s="127">
        <f t="shared" si="28"/>
        <v>0</v>
      </c>
      <c r="L78" s="127">
        <f t="shared" si="28"/>
        <v>0</v>
      </c>
      <c r="M78" s="127">
        <f t="shared" si="28"/>
        <v>0</v>
      </c>
      <c r="N78" s="127">
        <f t="shared" si="28"/>
        <v>0</v>
      </c>
      <c r="O78" s="127">
        <f t="shared" si="28"/>
        <v>0</v>
      </c>
      <c r="P78" s="127"/>
      <c r="Q78" s="127"/>
      <c r="R78" s="127">
        <f t="shared" ref="R78:AO78" si="29">SUM(R79:R85)</f>
        <v>0</v>
      </c>
      <c r="S78" s="127">
        <f t="shared" si="29"/>
        <v>0</v>
      </c>
      <c r="T78" s="127">
        <f t="shared" si="29"/>
        <v>0</v>
      </c>
      <c r="U78" s="127">
        <f t="shared" si="29"/>
        <v>0</v>
      </c>
      <c r="V78" s="127">
        <f t="shared" si="29"/>
        <v>0</v>
      </c>
      <c r="W78" s="127">
        <f t="shared" si="29"/>
        <v>0</v>
      </c>
      <c r="X78" s="127">
        <f t="shared" si="29"/>
        <v>0</v>
      </c>
      <c r="Y78" s="127">
        <f t="shared" si="29"/>
        <v>0</v>
      </c>
      <c r="Z78" s="127">
        <f t="shared" si="29"/>
        <v>0</v>
      </c>
      <c r="AA78" s="127">
        <f t="shared" si="29"/>
        <v>0</v>
      </c>
      <c r="AB78" s="127">
        <f t="shared" si="29"/>
        <v>0</v>
      </c>
      <c r="AC78" s="127">
        <f t="shared" si="29"/>
        <v>0</v>
      </c>
      <c r="AD78" s="127">
        <f t="shared" si="29"/>
        <v>0</v>
      </c>
      <c r="AE78" s="128">
        <f t="shared" si="29"/>
        <v>0</v>
      </c>
      <c r="AF78" s="128">
        <f t="shared" si="29"/>
        <v>0</v>
      </c>
      <c r="AG78" s="128">
        <f t="shared" si="29"/>
        <v>0</v>
      </c>
      <c r="AH78" s="128">
        <f t="shared" si="29"/>
        <v>0</v>
      </c>
      <c r="AI78" s="128">
        <f t="shared" si="29"/>
        <v>0</v>
      </c>
      <c r="AJ78" s="128">
        <f t="shared" si="29"/>
        <v>0</v>
      </c>
      <c r="AK78" s="128">
        <f t="shared" si="29"/>
        <v>0</v>
      </c>
      <c r="AL78" s="128">
        <f t="shared" si="29"/>
        <v>0</v>
      </c>
      <c r="AM78" s="128">
        <f t="shared" si="29"/>
        <v>0</v>
      </c>
      <c r="AN78" s="128">
        <f t="shared" si="29"/>
        <v>0</v>
      </c>
      <c r="AO78" s="128">
        <f t="shared" si="29"/>
        <v>0</v>
      </c>
      <c r="AQ78" s="118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</row>
    <row r="79" spans="1:74" s="117" customFormat="1" ht="18" hidden="1" customHeight="1">
      <c r="A79" s="113"/>
      <c r="B79" s="114" t="s">
        <v>362</v>
      </c>
      <c r="C79" s="115"/>
      <c r="D79" s="115"/>
      <c r="E79" s="115">
        <v>40</v>
      </c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Q79" s="118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</row>
    <row r="80" spans="1:74" s="117" customFormat="1" ht="18" hidden="1" customHeight="1">
      <c r="A80" s="113"/>
      <c r="B80" s="114" t="s">
        <v>363</v>
      </c>
      <c r="C80" s="115"/>
      <c r="D80" s="115"/>
      <c r="E80" s="115">
        <v>15</v>
      </c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Q80" s="118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</row>
    <row r="81" spans="1:74" s="117" customFormat="1" ht="18" hidden="1" customHeight="1">
      <c r="A81" s="113"/>
      <c r="B81" s="114" t="s">
        <v>364</v>
      </c>
      <c r="C81" s="115"/>
      <c r="D81" s="115"/>
      <c r="E81" s="115">
        <v>50</v>
      </c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Q81" s="118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</row>
    <row r="82" spans="1:74" s="117" customFormat="1" ht="18" hidden="1" customHeight="1">
      <c r="A82" s="113"/>
      <c r="B82" s="114" t="s">
        <v>365</v>
      </c>
      <c r="C82" s="115"/>
      <c r="D82" s="115"/>
      <c r="E82" s="115">
        <v>26</v>
      </c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Q82" s="118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</row>
    <row r="83" spans="1:74" s="117" customFormat="1" ht="18" hidden="1" customHeight="1">
      <c r="A83" s="113"/>
      <c r="B83" s="114" t="s">
        <v>366</v>
      </c>
      <c r="C83" s="115"/>
      <c r="D83" s="115"/>
      <c r="E83" s="115">
        <v>11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Q83" s="118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</row>
    <row r="84" spans="1:74" s="117" customFormat="1" ht="18" hidden="1" customHeight="1">
      <c r="A84" s="163"/>
      <c r="B84" s="114" t="s">
        <v>367</v>
      </c>
      <c r="C84" s="115"/>
      <c r="D84" s="115"/>
      <c r="E84" s="115">
        <v>200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Q84" s="118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</row>
    <row r="85" spans="1:74" s="117" customFormat="1" ht="18" hidden="1" customHeight="1">
      <c r="A85" s="163"/>
      <c r="B85" s="114" t="s">
        <v>368</v>
      </c>
      <c r="C85" s="115"/>
      <c r="D85" s="115">
        <v>3.5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Q85" s="118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</row>
    <row r="86" spans="1:74" s="117" customFormat="1" ht="18" hidden="1" customHeight="1">
      <c r="A86" s="163"/>
      <c r="B86" s="125" t="s">
        <v>1292</v>
      </c>
      <c r="C86" s="115">
        <f>SUM(D86:AP86)</f>
        <v>40</v>
      </c>
      <c r="D86" s="126">
        <f>D87+D88</f>
        <v>40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Q86" s="118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</row>
    <row r="87" spans="1:74" s="117" customFormat="1" ht="18" hidden="1" customHeight="1">
      <c r="A87" s="163"/>
      <c r="B87" s="114" t="s">
        <v>1293</v>
      </c>
      <c r="C87" s="115"/>
      <c r="D87" s="115">
        <v>20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Q87" s="118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</row>
    <row r="88" spans="1:74" s="117" customFormat="1" ht="18" hidden="1" customHeight="1">
      <c r="A88" s="163"/>
      <c r="B88" s="114" t="s">
        <v>1294</v>
      </c>
      <c r="C88" s="115"/>
      <c r="D88" s="115">
        <v>20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Q88" s="118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</row>
    <row r="89" spans="1:74" s="139" customFormat="1" ht="18" customHeight="1">
      <c r="A89" s="124">
        <v>3</v>
      </c>
      <c r="B89" s="125" t="s">
        <v>369</v>
      </c>
      <c r="C89" s="126">
        <f>SUM(D89:AO89)</f>
        <v>1576</v>
      </c>
      <c r="D89" s="126">
        <f t="shared" ref="D89:O89" si="30">D91+D92+D97+D98+D107+D112+D117+D120</f>
        <v>0</v>
      </c>
      <c r="E89" s="126">
        <f t="shared" si="30"/>
        <v>0</v>
      </c>
      <c r="F89" s="126">
        <f t="shared" si="30"/>
        <v>0</v>
      </c>
      <c r="G89" s="126">
        <f t="shared" si="30"/>
        <v>0</v>
      </c>
      <c r="H89" s="126">
        <f t="shared" si="30"/>
        <v>0</v>
      </c>
      <c r="I89" s="126">
        <f t="shared" si="30"/>
        <v>0</v>
      </c>
      <c r="J89" s="126">
        <f t="shared" si="30"/>
        <v>0</v>
      </c>
      <c r="K89" s="126">
        <f t="shared" si="30"/>
        <v>0</v>
      </c>
      <c r="L89" s="126">
        <f t="shared" si="30"/>
        <v>0</v>
      </c>
      <c r="M89" s="126">
        <f t="shared" si="30"/>
        <v>0</v>
      </c>
      <c r="N89" s="126">
        <f t="shared" si="30"/>
        <v>0</v>
      </c>
      <c r="O89" s="126">
        <f t="shared" si="30"/>
        <v>0</v>
      </c>
      <c r="P89" s="126"/>
      <c r="Q89" s="126"/>
      <c r="R89" s="126">
        <f t="shared" ref="R89:X89" si="31">R91+R92+R97+R98+R107+R112+R117+R120</f>
        <v>0</v>
      </c>
      <c r="S89" s="126">
        <f t="shared" si="31"/>
        <v>0</v>
      </c>
      <c r="T89" s="126">
        <f t="shared" si="31"/>
        <v>0</v>
      </c>
      <c r="U89" s="126">
        <f t="shared" si="31"/>
        <v>0</v>
      </c>
      <c r="V89" s="126">
        <f t="shared" si="31"/>
        <v>0</v>
      </c>
      <c r="W89" s="126">
        <f t="shared" si="31"/>
        <v>0</v>
      </c>
      <c r="X89" s="126">
        <f t="shared" si="31"/>
        <v>1344</v>
      </c>
      <c r="Y89" s="126">
        <f>Y91+Y92+Y97+Y98+Y107+Y112+Y117+Y120+Y99</f>
        <v>232</v>
      </c>
      <c r="Z89" s="126">
        <f t="shared" ref="Z89:AO89" si="32">Z91+Z92+Z97+Z98+Z107+Z112+Z117+Z120</f>
        <v>0</v>
      </c>
      <c r="AA89" s="126">
        <f t="shared" si="32"/>
        <v>0</v>
      </c>
      <c r="AB89" s="126">
        <f t="shared" si="32"/>
        <v>0</v>
      </c>
      <c r="AC89" s="126">
        <f t="shared" si="32"/>
        <v>0</v>
      </c>
      <c r="AD89" s="126">
        <f t="shared" si="32"/>
        <v>0</v>
      </c>
      <c r="AE89" s="159">
        <f t="shared" si="32"/>
        <v>0</v>
      </c>
      <c r="AF89" s="159">
        <f t="shared" si="32"/>
        <v>0</v>
      </c>
      <c r="AG89" s="159">
        <f t="shared" si="32"/>
        <v>0</v>
      </c>
      <c r="AH89" s="159">
        <f t="shared" si="32"/>
        <v>0</v>
      </c>
      <c r="AI89" s="159">
        <f t="shared" si="32"/>
        <v>0</v>
      </c>
      <c r="AJ89" s="159">
        <f t="shared" si="32"/>
        <v>0</v>
      </c>
      <c r="AK89" s="159">
        <f t="shared" si="32"/>
        <v>0</v>
      </c>
      <c r="AL89" s="159">
        <f t="shared" si="32"/>
        <v>0</v>
      </c>
      <c r="AM89" s="159">
        <f t="shared" si="32"/>
        <v>0</v>
      </c>
      <c r="AN89" s="159">
        <f t="shared" si="32"/>
        <v>0</v>
      </c>
      <c r="AO89" s="159">
        <f t="shared" si="32"/>
        <v>0</v>
      </c>
      <c r="AQ89" s="195"/>
      <c r="AR89" s="240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</row>
    <row r="90" spans="1:74" s="117" customFormat="1" ht="18" customHeight="1">
      <c r="A90" s="113"/>
      <c r="B90" s="244" t="s">
        <v>370</v>
      </c>
      <c r="C90" s="142">
        <f>SUM(D90:AO90)</f>
        <v>1576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>
        <f>SUM(X91:X92)+X97+X98+X107+X112+X117+X120</f>
        <v>1344</v>
      </c>
      <c r="Y90" s="115">
        <f>Y99</f>
        <v>232</v>
      </c>
      <c r="Z90" s="115"/>
      <c r="AA90" s="115"/>
      <c r="AB90" s="115"/>
      <c r="AC90" s="115"/>
      <c r="AD90" s="115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Q90" s="118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</row>
    <row r="91" spans="1:74" s="117" customFormat="1" ht="18" hidden="1" customHeight="1">
      <c r="A91" s="113"/>
      <c r="B91" s="114" t="s">
        <v>371</v>
      </c>
      <c r="C91" s="115"/>
      <c r="D91" s="142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>
        <v>132</v>
      </c>
      <c r="Y91" s="115"/>
      <c r="Z91" s="115"/>
      <c r="AA91" s="115"/>
      <c r="AB91" s="115"/>
      <c r="AC91" s="115"/>
      <c r="AD91" s="115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Q91" s="23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</row>
    <row r="92" spans="1:74" s="117" customFormat="1" ht="18" hidden="1" customHeight="1">
      <c r="A92" s="113"/>
      <c r="B92" s="114" t="s">
        <v>372</v>
      </c>
      <c r="C92" s="115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>
        <f>SUM(X93:X96)</f>
        <v>280.8</v>
      </c>
      <c r="Y92" s="142"/>
      <c r="Z92" s="142"/>
      <c r="AA92" s="142"/>
      <c r="AB92" s="142"/>
      <c r="AC92" s="142"/>
      <c r="AD92" s="142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Q92" s="23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</row>
    <row r="93" spans="1:74" s="117" customFormat="1" ht="18" hidden="1" customHeight="1">
      <c r="A93" s="113"/>
      <c r="B93" s="114" t="s">
        <v>373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>
        <v>115.4</v>
      </c>
      <c r="Y93" s="115"/>
      <c r="Z93" s="115"/>
      <c r="AA93" s="115"/>
      <c r="AB93" s="115"/>
      <c r="AC93" s="115"/>
      <c r="AD93" s="115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Q93" s="118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</row>
    <row r="94" spans="1:74" s="117" customFormat="1" ht="18" hidden="1" customHeight="1">
      <c r="A94" s="113"/>
      <c r="B94" s="114" t="s">
        <v>374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>
        <v>83</v>
      </c>
      <c r="Y94" s="115"/>
      <c r="Z94" s="115"/>
      <c r="AA94" s="115"/>
      <c r="AB94" s="115"/>
      <c r="AC94" s="115"/>
      <c r="AD94" s="115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Q94" s="118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</row>
    <row r="95" spans="1:74" s="117" customFormat="1" ht="18" hidden="1" customHeight="1">
      <c r="A95" s="113"/>
      <c r="B95" s="114" t="s">
        <v>375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>
        <v>65.900000000000006</v>
      </c>
      <c r="Y95" s="115"/>
      <c r="Z95" s="115"/>
      <c r="AA95" s="115"/>
      <c r="AB95" s="115"/>
      <c r="AC95" s="115"/>
      <c r="AD95" s="115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Q95" s="118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</row>
    <row r="96" spans="1:74" s="117" customFormat="1" ht="18" hidden="1" customHeight="1">
      <c r="A96" s="113"/>
      <c r="B96" s="114" t="s">
        <v>376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>
        <v>16.5</v>
      </c>
      <c r="Y96" s="115"/>
      <c r="Z96" s="115"/>
      <c r="AA96" s="115"/>
      <c r="AB96" s="115"/>
      <c r="AC96" s="115"/>
      <c r="AD96" s="115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Q96" s="118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</row>
    <row r="97" spans="1:74" s="117" customFormat="1" ht="18" hidden="1" customHeight="1">
      <c r="A97" s="113"/>
      <c r="B97" s="125" t="s">
        <v>377</v>
      </c>
      <c r="C97" s="115"/>
      <c r="D97" s="137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37">
        <v>60</v>
      </c>
      <c r="Y97" s="115"/>
      <c r="Z97" s="115"/>
      <c r="AA97" s="115"/>
      <c r="AB97" s="115"/>
      <c r="AC97" s="115"/>
      <c r="AD97" s="115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Q97" s="118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</row>
    <row r="98" spans="1:74" s="117" customFormat="1" ht="18" hidden="1" customHeight="1">
      <c r="A98" s="113"/>
      <c r="B98" s="125" t="s">
        <v>378</v>
      </c>
      <c r="C98" s="115"/>
      <c r="D98" s="137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37">
        <v>149.5</v>
      </c>
      <c r="Y98" s="115"/>
      <c r="Z98" s="115"/>
      <c r="AA98" s="115"/>
      <c r="AB98" s="115"/>
      <c r="AC98" s="115"/>
      <c r="AD98" s="115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Q98" s="23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</row>
    <row r="99" spans="1:74" s="117" customFormat="1" ht="18" hidden="1" customHeight="1">
      <c r="A99" s="113"/>
      <c r="B99" s="125" t="s">
        <v>379</v>
      </c>
      <c r="C99" s="115"/>
      <c r="D99" s="115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>
        <f>SUM(Y100:Y106)</f>
        <v>232</v>
      </c>
      <c r="Z99" s="137"/>
      <c r="AA99" s="137"/>
      <c r="AB99" s="137"/>
      <c r="AC99" s="137"/>
      <c r="AD99" s="137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Q99" s="23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</row>
    <row r="100" spans="1:74" s="117" customFormat="1" ht="18" hidden="1" customHeight="1">
      <c r="A100" s="113"/>
      <c r="B100" s="114" t="s">
        <v>380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>
        <v>32.299999999999997</v>
      </c>
      <c r="Z100" s="115"/>
      <c r="AA100" s="115"/>
      <c r="AB100" s="115"/>
      <c r="AC100" s="115"/>
      <c r="AD100" s="115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Q100" s="118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</row>
    <row r="101" spans="1:74" s="117" customFormat="1" ht="18" hidden="1" customHeight="1">
      <c r="A101" s="113"/>
      <c r="B101" s="114" t="s">
        <v>381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>
        <v>24.3</v>
      </c>
      <c r="Z101" s="115"/>
      <c r="AA101" s="115"/>
      <c r="AB101" s="115"/>
      <c r="AC101" s="115"/>
      <c r="AD101" s="115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Q101" s="118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</row>
    <row r="102" spans="1:74" s="117" customFormat="1" ht="18" hidden="1" customHeight="1">
      <c r="A102" s="113"/>
      <c r="B102" s="114" t="s">
        <v>382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>
        <v>13.2</v>
      </c>
      <c r="Z102" s="115"/>
      <c r="AA102" s="115"/>
      <c r="AB102" s="115"/>
      <c r="AC102" s="115"/>
      <c r="AD102" s="115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Q102" s="118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</row>
    <row r="103" spans="1:74" s="117" customFormat="1" ht="18" hidden="1" customHeight="1">
      <c r="A103" s="113"/>
      <c r="B103" s="114" t="s">
        <v>383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>
        <v>11.2</v>
      </c>
      <c r="Z103" s="115"/>
      <c r="AA103" s="115"/>
      <c r="AB103" s="115"/>
      <c r="AC103" s="115"/>
      <c r="AD103" s="115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Q103" s="118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</row>
    <row r="104" spans="1:74" s="117" customFormat="1" ht="18" hidden="1" customHeight="1">
      <c r="A104" s="113"/>
      <c r="B104" s="114" t="s">
        <v>384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>
        <v>37</v>
      </c>
      <c r="Z104" s="115"/>
      <c r="AA104" s="115"/>
      <c r="AB104" s="115"/>
      <c r="AC104" s="115"/>
      <c r="AD104" s="115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Q104" s="118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</row>
    <row r="105" spans="1:74" s="117" customFormat="1" ht="18" hidden="1" customHeight="1">
      <c r="A105" s="113"/>
      <c r="B105" s="114" t="s">
        <v>385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>
        <v>46</v>
      </c>
      <c r="Z105" s="115"/>
      <c r="AA105" s="115"/>
      <c r="AB105" s="115"/>
      <c r="AC105" s="115"/>
      <c r="AD105" s="115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Q105" s="118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</row>
    <row r="106" spans="1:74" s="117" customFormat="1" ht="18" hidden="1" customHeight="1">
      <c r="A106" s="113"/>
      <c r="B106" s="114" t="s">
        <v>386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>
        <v>68</v>
      </c>
      <c r="Z106" s="115"/>
      <c r="AA106" s="115"/>
      <c r="AB106" s="115"/>
      <c r="AC106" s="115"/>
      <c r="AD106" s="115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Q106" s="118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</row>
    <row r="107" spans="1:74" s="117" customFormat="1" ht="18" hidden="1" customHeight="1">
      <c r="A107" s="113"/>
      <c r="B107" s="125" t="s">
        <v>387</v>
      </c>
      <c r="C107" s="115">
        <f>SUM(D107:AO107)</f>
        <v>307.89999999999998</v>
      </c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>
        <f>SUM(X108:X111)</f>
        <v>307.89999999999998</v>
      </c>
      <c r="Y107" s="115"/>
      <c r="Z107" s="115"/>
      <c r="AA107" s="115"/>
      <c r="AB107" s="115"/>
      <c r="AC107" s="115"/>
      <c r="AD107" s="115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Q107" s="23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</row>
    <row r="108" spans="1:74" s="117" customFormat="1" ht="18" hidden="1" customHeight="1">
      <c r="A108" s="113"/>
      <c r="B108" s="114" t="s">
        <v>388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>
        <v>74</v>
      </c>
      <c r="Y108" s="115"/>
      <c r="Z108" s="115"/>
      <c r="AA108" s="115"/>
      <c r="AB108" s="115"/>
      <c r="AC108" s="115"/>
      <c r="AD108" s="115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Q108" s="118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</row>
    <row r="109" spans="1:74" s="117" customFormat="1" ht="18" hidden="1" customHeight="1">
      <c r="A109" s="113"/>
      <c r="B109" s="114" t="s">
        <v>389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>
        <v>79.7</v>
      </c>
      <c r="Y109" s="115"/>
      <c r="Z109" s="115"/>
      <c r="AA109" s="115"/>
      <c r="AB109" s="115"/>
      <c r="AC109" s="115"/>
      <c r="AD109" s="115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Q109" s="118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</row>
    <row r="110" spans="1:74" s="117" customFormat="1" ht="18" hidden="1" customHeight="1">
      <c r="A110" s="113"/>
      <c r="B110" s="114" t="s">
        <v>390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>
        <v>80.2</v>
      </c>
      <c r="Y110" s="115"/>
      <c r="Z110" s="115"/>
      <c r="AA110" s="115"/>
      <c r="AB110" s="115"/>
      <c r="AC110" s="115"/>
      <c r="AD110" s="115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Q110" s="118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</row>
    <row r="111" spans="1:74" s="117" customFormat="1" ht="18" hidden="1" customHeight="1">
      <c r="A111" s="113"/>
      <c r="B111" s="114" t="s">
        <v>391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>
        <v>74</v>
      </c>
      <c r="Y111" s="115"/>
      <c r="Z111" s="115"/>
      <c r="AA111" s="115"/>
      <c r="AB111" s="115"/>
      <c r="AC111" s="115"/>
      <c r="AD111" s="115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Q111" s="118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</row>
    <row r="112" spans="1:74" s="117" customFormat="1" ht="18" hidden="1" customHeight="1">
      <c r="A112" s="113"/>
      <c r="B112" s="125" t="s">
        <v>392</v>
      </c>
      <c r="C112" s="115">
        <f>SUM(D112:AO112)</f>
        <v>139.80000000000001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>
        <f>SUM(X113:X116)</f>
        <v>139.80000000000001</v>
      </c>
      <c r="Y112" s="115"/>
      <c r="Z112" s="115"/>
      <c r="AA112" s="115"/>
      <c r="AB112" s="115"/>
      <c r="AC112" s="115"/>
      <c r="AD112" s="115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Q112" s="23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</row>
    <row r="113" spans="1:74" s="117" customFormat="1" ht="18" hidden="1" customHeight="1">
      <c r="A113" s="113"/>
      <c r="B113" s="114" t="s">
        <v>393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>
        <v>20</v>
      </c>
      <c r="Y113" s="115"/>
      <c r="Z113" s="115"/>
      <c r="AA113" s="115"/>
      <c r="AB113" s="115"/>
      <c r="AC113" s="115"/>
      <c r="AD113" s="115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Q113" s="118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</row>
    <row r="114" spans="1:74" s="117" customFormat="1" ht="18" hidden="1" customHeight="1">
      <c r="A114" s="113"/>
      <c r="B114" s="114" t="s">
        <v>394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>
        <v>42</v>
      </c>
      <c r="Y114" s="115"/>
      <c r="Z114" s="115"/>
      <c r="AA114" s="115"/>
      <c r="AB114" s="115"/>
      <c r="AC114" s="115"/>
      <c r="AD114" s="115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Q114" s="118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</row>
    <row r="115" spans="1:74" s="117" customFormat="1" ht="18" hidden="1" customHeight="1">
      <c r="A115" s="113"/>
      <c r="B115" s="114" t="s">
        <v>395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>
        <v>61</v>
      </c>
      <c r="Y115" s="115"/>
      <c r="Z115" s="115"/>
      <c r="AA115" s="115"/>
      <c r="AB115" s="115"/>
      <c r="AC115" s="115"/>
      <c r="AD115" s="115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Q115" s="118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</row>
    <row r="116" spans="1:74" s="117" customFormat="1" ht="18" hidden="1" customHeight="1">
      <c r="A116" s="113"/>
      <c r="B116" s="114" t="s">
        <v>396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>
        <v>16.8</v>
      </c>
      <c r="Y116" s="115"/>
      <c r="Z116" s="115"/>
      <c r="AA116" s="115"/>
      <c r="AB116" s="115"/>
      <c r="AC116" s="115"/>
      <c r="AD116" s="115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Q116" s="118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</row>
    <row r="117" spans="1:74" s="117" customFormat="1" ht="18" hidden="1" customHeight="1">
      <c r="A117" s="113"/>
      <c r="B117" s="125" t="s">
        <v>397</v>
      </c>
      <c r="C117" s="115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>
        <f>SUM(X118:X119)</f>
        <v>186</v>
      </c>
      <c r="Y117" s="115"/>
      <c r="Z117" s="115"/>
      <c r="AA117" s="115"/>
      <c r="AB117" s="115"/>
      <c r="AC117" s="115"/>
      <c r="AD117" s="115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Q117" s="118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</row>
    <row r="118" spans="1:74" s="117" customFormat="1" ht="18" hidden="1" customHeight="1">
      <c r="A118" s="113"/>
      <c r="B118" s="114" t="s">
        <v>398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>
        <v>99</v>
      </c>
      <c r="Y118" s="115"/>
      <c r="Z118" s="115"/>
      <c r="AA118" s="115"/>
      <c r="AB118" s="115"/>
      <c r="AC118" s="115"/>
      <c r="AD118" s="115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Q118" s="118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</row>
    <row r="119" spans="1:74" s="117" customFormat="1" ht="18" hidden="1" customHeight="1">
      <c r="A119" s="113"/>
      <c r="B119" s="114" t="s">
        <v>399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>
        <v>87</v>
      </c>
      <c r="Y119" s="115"/>
      <c r="Z119" s="115"/>
      <c r="AA119" s="115"/>
      <c r="AB119" s="115"/>
      <c r="AC119" s="115"/>
      <c r="AD119" s="115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Q119" s="118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</row>
    <row r="120" spans="1:74" s="117" customFormat="1" ht="18" hidden="1" customHeight="1">
      <c r="A120" s="113"/>
      <c r="B120" s="125" t="s">
        <v>400</v>
      </c>
      <c r="C120" s="115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>
        <f>X121</f>
        <v>88</v>
      </c>
      <c r="Y120" s="115"/>
      <c r="Z120" s="115"/>
      <c r="AA120" s="115"/>
      <c r="AB120" s="115"/>
      <c r="AC120" s="115"/>
      <c r="AD120" s="115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Q120" s="118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</row>
    <row r="121" spans="1:74" s="7" customFormat="1" ht="18" hidden="1" customHeight="1">
      <c r="A121" s="11"/>
      <c r="B121" s="13" t="s">
        <v>401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>
        <v>88</v>
      </c>
      <c r="Y121" s="115"/>
      <c r="Z121" s="115"/>
      <c r="AA121" s="115"/>
      <c r="AB121" s="115"/>
      <c r="AC121" s="115"/>
      <c r="AD121" s="115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7"/>
      <c r="AQ121" s="28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</row>
    <row r="122" spans="1:74" s="139" customFormat="1" ht="18" customHeight="1">
      <c r="A122" s="124">
        <v>4</v>
      </c>
      <c r="B122" s="125" t="s">
        <v>496</v>
      </c>
      <c r="C122" s="126">
        <f>SUM(D122:AO122)</f>
        <v>1788.9</v>
      </c>
      <c r="D122" s="126">
        <f>D123+D126+D128+D145</f>
        <v>1660.4</v>
      </c>
      <c r="E122" s="126">
        <f>E128</f>
        <v>120</v>
      </c>
      <c r="F122" s="126"/>
      <c r="G122" s="126"/>
      <c r="H122" s="126"/>
      <c r="I122" s="126"/>
      <c r="J122" s="126">
        <f>J123</f>
        <v>8.5</v>
      </c>
      <c r="K122" s="126">
        <f t="shared" ref="K122:AO122" si="33">K123</f>
        <v>0</v>
      </c>
      <c r="L122" s="126">
        <f t="shared" si="33"/>
        <v>0</v>
      </c>
      <c r="M122" s="126">
        <f t="shared" si="33"/>
        <v>0</v>
      </c>
      <c r="N122" s="126">
        <f t="shared" si="33"/>
        <v>0</v>
      </c>
      <c r="O122" s="126">
        <f t="shared" si="33"/>
        <v>0</v>
      </c>
      <c r="P122" s="126">
        <f t="shared" si="33"/>
        <v>0</v>
      </c>
      <c r="Q122" s="126">
        <f t="shared" si="33"/>
        <v>0</v>
      </c>
      <c r="R122" s="126">
        <f t="shared" si="33"/>
        <v>0</v>
      </c>
      <c r="S122" s="126">
        <f t="shared" si="33"/>
        <v>0</v>
      </c>
      <c r="T122" s="126">
        <f t="shared" si="33"/>
        <v>0</v>
      </c>
      <c r="U122" s="126">
        <f t="shared" si="33"/>
        <v>0</v>
      </c>
      <c r="V122" s="126">
        <f t="shared" si="33"/>
        <v>0</v>
      </c>
      <c r="W122" s="126">
        <f t="shared" si="33"/>
        <v>0</v>
      </c>
      <c r="X122" s="126">
        <f t="shared" si="33"/>
        <v>0</v>
      </c>
      <c r="Y122" s="126">
        <f t="shared" si="33"/>
        <v>0</v>
      </c>
      <c r="Z122" s="126">
        <f t="shared" si="33"/>
        <v>0</v>
      </c>
      <c r="AA122" s="126">
        <f t="shared" si="33"/>
        <v>0</v>
      </c>
      <c r="AB122" s="126">
        <f t="shared" si="33"/>
        <v>0</v>
      </c>
      <c r="AC122" s="126">
        <f t="shared" si="33"/>
        <v>0</v>
      </c>
      <c r="AD122" s="126">
        <f t="shared" si="33"/>
        <v>0</v>
      </c>
      <c r="AE122" s="126">
        <f t="shared" si="33"/>
        <v>0</v>
      </c>
      <c r="AF122" s="126">
        <f t="shared" si="33"/>
        <v>0</v>
      </c>
      <c r="AG122" s="126">
        <f t="shared" si="33"/>
        <v>0</v>
      </c>
      <c r="AH122" s="126">
        <f t="shared" si="33"/>
        <v>0</v>
      </c>
      <c r="AI122" s="126">
        <f t="shared" si="33"/>
        <v>0</v>
      </c>
      <c r="AJ122" s="126">
        <f t="shared" si="33"/>
        <v>0</v>
      </c>
      <c r="AK122" s="126">
        <f t="shared" si="33"/>
        <v>0</v>
      </c>
      <c r="AL122" s="126">
        <f t="shared" si="33"/>
        <v>0</v>
      </c>
      <c r="AM122" s="126">
        <f t="shared" si="33"/>
        <v>0</v>
      </c>
      <c r="AN122" s="126">
        <f t="shared" si="33"/>
        <v>0</v>
      </c>
      <c r="AO122" s="126">
        <f t="shared" si="33"/>
        <v>0</v>
      </c>
      <c r="AP122" s="126"/>
      <c r="AQ122" s="197"/>
      <c r="AR122" s="240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</row>
    <row r="123" spans="1:74" s="117" customFormat="1" ht="18.75" customHeight="1">
      <c r="A123" s="113"/>
      <c r="B123" s="123" t="s">
        <v>1208</v>
      </c>
      <c r="C123" s="115">
        <f>SUM(D123:AO123)</f>
        <v>299.3</v>
      </c>
      <c r="D123" s="115">
        <f t="shared" ref="D123:O123" si="34">SUM(D124:D125)</f>
        <v>290.8</v>
      </c>
      <c r="E123" s="115">
        <f t="shared" si="34"/>
        <v>0</v>
      </c>
      <c r="F123" s="115">
        <f t="shared" si="34"/>
        <v>0</v>
      </c>
      <c r="G123" s="115">
        <f t="shared" si="34"/>
        <v>0</v>
      </c>
      <c r="H123" s="115">
        <f t="shared" si="34"/>
        <v>0</v>
      </c>
      <c r="I123" s="115">
        <f t="shared" si="34"/>
        <v>0</v>
      </c>
      <c r="J123" s="115">
        <f t="shared" si="34"/>
        <v>8.5</v>
      </c>
      <c r="K123" s="115">
        <f t="shared" si="34"/>
        <v>0</v>
      </c>
      <c r="L123" s="115">
        <f t="shared" si="34"/>
        <v>0</v>
      </c>
      <c r="M123" s="115">
        <f t="shared" si="34"/>
        <v>0</v>
      </c>
      <c r="N123" s="115">
        <f t="shared" si="34"/>
        <v>0</v>
      </c>
      <c r="O123" s="115">
        <f t="shared" si="34"/>
        <v>0</v>
      </c>
      <c r="P123" s="115"/>
      <c r="Q123" s="115"/>
      <c r="R123" s="115">
        <f t="shared" ref="R123:AO123" si="35">SUM(R124:R125)</f>
        <v>0</v>
      </c>
      <c r="S123" s="115">
        <f t="shared" si="35"/>
        <v>0</v>
      </c>
      <c r="T123" s="115">
        <f t="shared" si="35"/>
        <v>0</v>
      </c>
      <c r="U123" s="115">
        <f t="shared" si="35"/>
        <v>0</v>
      </c>
      <c r="V123" s="115">
        <f t="shared" si="35"/>
        <v>0</v>
      </c>
      <c r="W123" s="115">
        <f t="shared" si="35"/>
        <v>0</v>
      </c>
      <c r="X123" s="115">
        <f t="shared" si="35"/>
        <v>0</v>
      </c>
      <c r="Y123" s="115">
        <f t="shared" si="35"/>
        <v>0</v>
      </c>
      <c r="Z123" s="115">
        <f t="shared" si="35"/>
        <v>0</v>
      </c>
      <c r="AA123" s="115">
        <f t="shared" si="35"/>
        <v>0</v>
      </c>
      <c r="AB123" s="115">
        <f t="shared" si="35"/>
        <v>0</v>
      </c>
      <c r="AC123" s="115">
        <f t="shared" si="35"/>
        <v>0</v>
      </c>
      <c r="AD123" s="115">
        <f t="shared" si="35"/>
        <v>0</v>
      </c>
      <c r="AE123" s="116">
        <f t="shared" si="35"/>
        <v>0</v>
      </c>
      <c r="AF123" s="116">
        <f t="shared" si="35"/>
        <v>0</v>
      </c>
      <c r="AG123" s="116">
        <f t="shared" si="35"/>
        <v>0</v>
      </c>
      <c r="AH123" s="116">
        <f t="shared" si="35"/>
        <v>0</v>
      </c>
      <c r="AI123" s="116">
        <f t="shared" si="35"/>
        <v>0</v>
      </c>
      <c r="AJ123" s="116">
        <f t="shared" si="35"/>
        <v>0</v>
      </c>
      <c r="AK123" s="116">
        <f t="shared" si="35"/>
        <v>0</v>
      </c>
      <c r="AL123" s="116">
        <f t="shared" si="35"/>
        <v>0</v>
      </c>
      <c r="AM123" s="116">
        <f t="shared" si="35"/>
        <v>0</v>
      </c>
      <c r="AN123" s="116">
        <f t="shared" si="35"/>
        <v>0</v>
      </c>
      <c r="AO123" s="116">
        <f t="shared" si="35"/>
        <v>0</v>
      </c>
      <c r="AQ123" s="23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</row>
    <row r="124" spans="1:74" s="117" customFormat="1" ht="18" hidden="1" customHeight="1">
      <c r="A124" s="113"/>
      <c r="B124" s="114" t="s">
        <v>497</v>
      </c>
      <c r="C124" s="126"/>
      <c r="D124" s="115">
        <v>190</v>
      </c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Q124" s="118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</row>
    <row r="125" spans="1:74" s="117" customFormat="1" ht="18" hidden="1" customHeight="1">
      <c r="A125" s="113"/>
      <c r="B125" s="114" t="s">
        <v>498</v>
      </c>
      <c r="C125" s="126"/>
      <c r="D125" s="115">
        <v>100.8</v>
      </c>
      <c r="E125" s="115"/>
      <c r="F125" s="115"/>
      <c r="G125" s="115"/>
      <c r="H125" s="115"/>
      <c r="I125" s="115"/>
      <c r="J125" s="115">
        <v>8.5</v>
      </c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Q125" s="118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</row>
    <row r="126" spans="1:74" s="117" customFormat="1" ht="18" customHeight="1">
      <c r="A126" s="113"/>
      <c r="B126" s="123" t="s">
        <v>499</v>
      </c>
      <c r="C126" s="115">
        <f>SUM(D126:AO126)</f>
        <v>290</v>
      </c>
      <c r="D126" s="115">
        <f>D127</f>
        <v>290</v>
      </c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Q126" s="23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</row>
    <row r="127" spans="1:74" s="117" customFormat="1" ht="18" hidden="1" customHeight="1">
      <c r="A127" s="113"/>
      <c r="B127" s="122" t="s">
        <v>500</v>
      </c>
      <c r="C127" s="126"/>
      <c r="D127" s="115">
        <v>290</v>
      </c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Q127" s="118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</row>
    <row r="128" spans="1:74" s="117" customFormat="1" ht="18" customHeight="1">
      <c r="A128" s="113"/>
      <c r="B128" s="123" t="s">
        <v>501</v>
      </c>
      <c r="C128" s="115">
        <f>SUM(D128:AO128)</f>
        <v>487.1</v>
      </c>
      <c r="D128" s="115">
        <f>D129+D140+D141+D144</f>
        <v>367.1</v>
      </c>
      <c r="E128" s="115">
        <f>E129+E140+E141+E144</f>
        <v>120</v>
      </c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Q128" s="239"/>
      <c r="AR128" s="214"/>
      <c r="AS128" s="119"/>
      <c r="AT128" s="214">
        <f>D125+8.5</f>
        <v>109.3</v>
      </c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</row>
    <row r="129" spans="1:74" s="117" customFormat="1" ht="18" hidden="1" customHeight="1">
      <c r="A129" s="163"/>
      <c r="B129" s="125" t="s">
        <v>502</v>
      </c>
      <c r="C129" s="115"/>
      <c r="D129" s="137">
        <f>SUM(D130:D139)</f>
        <v>257.5</v>
      </c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Q129" s="118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</row>
    <row r="130" spans="1:74" s="117" customFormat="1" ht="18" hidden="1" customHeight="1">
      <c r="A130" s="113"/>
      <c r="B130" s="122" t="s">
        <v>503</v>
      </c>
      <c r="C130" s="115"/>
      <c r="D130" s="115">
        <v>37</v>
      </c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Q130" s="118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</row>
    <row r="131" spans="1:74" s="117" customFormat="1" ht="18" hidden="1" customHeight="1">
      <c r="A131" s="113"/>
      <c r="B131" s="122" t="s">
        <v>504</v>
      </c>
      <c r="C131" s="115"/>
      <c r="D131" s="115">
        <v>22</v>
      </c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Q131" s="118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</row>
    <row r="132" spans="1:74" s="117" customFormat="1" ht="18" hidden="1" customHeight="1">
      <c r="A132" s="113"/>
      <c r="B132" s="122" t="s">
        <v>505</v>
      </c>
      <c r="C132" s="115"/>
      <c r="D132" s="115">
        <v>30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Q132" s="118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</row>
    <row r="133" spans="1:74" s="117" customFormat="1" ht="18" hidden="1" customHeight="1">
      <c r="A133" s="113"/>
      <c r="B133" s="122" t="s">
        <v>506</v>
      </c>
      <c r="C133" s="115"/>
      <c r="D133" s="115">
        <v>31.5</v>
      </c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Q133" s="118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</row>
    <row r="134" spans="1:74" s="117" customFormat="1" ht="18" hidden="1" customHeight="1">
      <c r="A134" s="113"/>
      <c r="B134" s="122" t="s">
        <v>507</v>
      </c>
      <c r="C134" s="115"/>
      <c r="D134" s="115">
        <v>38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Q134" s="118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</row>
    <row r="135" spans="1:74" s="117" customFormat="1" ht="18" hidden="1" customHeight="1">
      <c r="A135" s="113"/>
      <c r="B135" s="122" t="s">
        <v>508</v>
      </c>
      <c r="C135" s="115"/>
      <c r="D135" s="115">
        <v>25</v>
      </c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Q135" s="118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</row>
    <row r="136" spans="1:74" s="117" customFormat="1" ht="18" hidden="1" customHeight="1">
      <c r="A136" s="113"/>
      <c r="B136" s="122" t="s">
        <v>1297</v>
      </c>
      <c r="C136" s="115"/>
      <c r="D136" s="115">
        <v>7</v>
      </c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Q136" s="118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</row>
    <row r="137" spans="1:74" s="117" customFormat="1" ht="18" hidden="1" customHeight="1">
      <c r="A137" s="113"/>
      <c r="B137" s="122" t="s">
        <v>1298</v>
      </c>
      <c r="C137" s="115"/>
      <c r="D137" s="115">
        <v>23</v>
      </c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Q137" s="118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</row>
    <row r="138" spans="1:74" s="117" customFormat="1" ht="18" hidden="1" customHeight="1">
      <c r="A138" s="113"/>
      <c r="B138" s="122" t="s">
        <v>1299</v>
      </c>
      <c r="C138" s="115"/>
      <c r="D138" s="115">
        <v>27</v>
      </c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Q138" s="118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</row>
    <row r="139" spans="1:74" s="117" customFormat="1" ht="18" hidden="1" customHeight="1">
      <c r="A139" s="113"/>
      <c r="B139" s="122" t="s">
        <v>1296</v>
      </c>
      <c r="C139" s="115"/>
      <c r="D139" s="115">
        <v>17</v>
      </c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Q139" s="118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</row>
    <row r="140" spans="1:74" s="117" customFormat="1" ht="18" hidden="1" customHeight="1">
      <c r="A140" s="163"/>
      <c r="B140" s="125" t="s">
        <v>509</v>
      </c>
      <c r="C140" s="115"/>
      <c r="D140" s="115">
        <v>69.599999999999994</v>
      </c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Q140" s="23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</row>
    <row r="141" spans="1:74" s="117" customFormat="1" ht="18" hidden="1" customHeight="1">
      <c r="A141" s="163"/>
      <c r="B141" s="125" t="s">
        <v>510</v>
      </c>
      <c r="C141" s="115"/>
      <c r="D141" s="115"/>
      <c r="E141" s="137">
        <f>SUM(E142:E143)</f>
        <v>120</v>
      </c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Q141" s="118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</row>
    <row r="142" spans="1:74" s="117" customFormat="1" ht="18" hidden="1" customHeight="1">
      <c r="A142" s="113"/>
      <c r="B142" s="122" t="s">
        <v>511</v>
      </c>
      <c r="C142" s="115"/>
      <c r="D142" s="115"/>
      <c r="E142" s="115">
        <v>60</v>
      </c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Q142" s="118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</row>
    <row r="143" spans="1:74" s="117" customFormat="1" ht="18" hidden="1" customHeight="1">
      <c r="A143" s="113"/>
      <c r="B143" s="122" t="s">
        <v>512</v>
      </c>
      <c r="C143" s="115"/>
      <c r="D143" s="115"/>
      <c r="E143" s="115">
        <v>60</v>
      </c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Q143" s="118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</row>
    <row r="144" spans="1:74" s="117" customFormat="1" ht="18" hidden="1" customHeight="1">
      <c r="A144" s="163"/>
      <c r="B144" s="125" t="s">
        <v>513</v>
      </c>
      <c r="C144" s="115"/>
      <c r="D144" s="115">
        <v>40</v>
      </c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Q144" s="118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</row>
    <row r="145" spans="1:74" s="117" customFormat="1" ht="22.5" customHeight="1">
      <c r="A145" s="113"/>
      <c r="B145" s="284" t="s">
        <v>514</v>
      </c>
      <c r="C145" s="115">
        <f>SUM(D145:AO145)</f>
        <v>712.5</v>
      </c>
      <c r="D145" s="115">
        <f>D146+D149+D151+D155</f>
        <v>712.5</v>
      </c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Q145" s="246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</row>
    <row r="146" spans="1:74" s="117" customFormat="1" ht="18" hidden="1" customHeight="1">
      <c r="A146" s="163"/>
      <c r="B146" s="125" t="s">
        <v>515</v>
      </c>
      <c r="C146" s="115"/>
      <c r="D146" s="137">
        <f>SUM(D147:D148)</f>
        <v>13.7</v>
      </c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Q146" s="118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</row>
    <row r="147" spans="1:74" s="117" customFormat="1" ht="18" hidden="1" customHeight="1">
      <c r="A147" s="113"/>
      <c r="B147" s="122" t="s">
        <v>516</v>
      </c>
      <c r="C147" s="115"/>
      <c r="D147" s="115">
        <v>9.1999999999999993</v>
      </c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Q147" s="118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</row>
    <row r="148" spans="1:74" s="117" customFormat="1" ht="18" hidden="1" customHeight="1">
      <c r="A148" s="113"/>
      <c r="B148" s="122" t="s">
        <v>517</v>
      </c>
      <c r="C148" s="115"/>
      <c r="D148" s="115">
        <v>4.5</v>
      </c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Q148" s="118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</row>
    <row r="149" spans="1:74" s="117" customFormat="1" ht="18" hidden="1" customHeight="1">
      <c r="A149" s="163"/>
      <c r="B149" s="125" t="s">
        <v>518</v>
      </c>
      <c r="C149" s="115"/>
      <c r="D149" s="137">
        <f>SUM(D150:D150)</f>
        <v>50.4</v>
      </c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Q149" s="118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</row>
    <row r="150" spans="1:74" s="117" customFormat="1" ht="18" hidden="1" customHeight="1">
      <c r="A150" s="113"/>
      <c r="B150" s="122" t="s">
        <v>1300</v>
      </c>
      <c r="C150" s="115"/>
      <c r="D150" s="115">
        <v>50.4</v>
      </c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Q150" s="118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</row>
    <row r="151" spans="1:74" s="117" customFormat="1" ht="18" hidden="1" customHeight="1">
      <c r="A151" s="163"/>
      <c r="B151" s="125" t="s">
        <v>519</v>
      </c>
      <c r="C151" s="115"/>
      <c r="D151" s="137">
        <f>SUM(D152:D154)</f>
        <v>357.4</v>
      </c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Q151" s="118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</row>
    <row r="152" spans="1:74" s="117" customFormat="1" ht="18" hidden="1" customHeight="1">
      <c r="A152" s="113"/>
      <c r="B152" s="122" t="s">
        <v>1301</v>
      </c>
      <c r="C152" s="115"/>
      <c r="D152" s="115">
        <v>350.9</v>
      </c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Q152" s="118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</row>
    <row r="153" spans="1:74" s="117" customFormat="1" ht="18" hidden="1" customHeight="1">
      <c r="A153" s="113"/>
      <c r="B153" s="122" t="s">
        <v>520</v>
      </c>
      <c r="C153" s="115"/>
      <c r="D153" s="115">
        <v>3.5</v>
      </c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Q153" s="118"/>
      <c r="AR153" s="245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</row>
    <row r="154" spans="1:74" s="117" customFormat="1" ht="18" hidden="1" customHeight="1">
      <c r="A154" s="113"/>
      <c r="B154" s="122" t="s">
        <v>521</v>
      </c>
      <c r="C154" s="115"/>
      <c r="D154" s="115">
        <v>3</v>
      </c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Q154" s="118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</row>
    <row r="155" spans="1:74" s="117" customFormat="1" ht="18" hidden="1" customHeight="1">
      <c r="A155" s="163"/>
      <c r="B155" s="125" t="s">
        <v>522</v>
      </c>
      <c r="C155" s="115"/>
      <c r="D155" s="137">
        <f>SUM(D156:D160)</f>
        <v>291</v>
      </c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Q155" s="118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</row>
    <row r="156" spans="1:74" s="7" customFormat="1" ht="18" hidden="1" customHeight="1">
      <c r="A156" s="11"/>
      <c r="B156" s="14" t="s">
        <v>523</v>
      </c>
      <c r="C156" s="115"/>
      <c r="D156" s="115">
        <v>105</v>
      </c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7"/>
      <c r="AQ156" s="239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</row>
    <row r="157" spans="1:74" s="7" customFormat="1" ht="18" hidden="1" customHeight="1">
      <c r="A157" s="12"/>
      <c r="B157" s="13" t="s">
        <v>524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7"/>
      <c r="AQ157" s="28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</row>
    <row r="158" spans="1:74" s="7" customFormat="1" ht="18" hidden="1" customHeight="1">
      <c r="A158" s="11"/>
      <c r="B158" s="14" t="s">
        <v>525</v>
      </c>
      <c r="C158" s="115"/>
      <c r="D158" s="115">
        <v>85</v>
      </c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7"/>
      <c r="AQ158" s="28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</row>
    <row r="159" spans="1:74" s="7" customFormat="1" ht="18" hidden="1" customHeight="1">
      <c r="A159" s="12"/>
      <c r="B159" s="13" t="s">
        <v>526</v>
      </c>
      <c r="C159" s="115"/>
      <c r="D159" s="115">
        <v>100</v>
      </c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7"/>
      <c r="AQ159" s="28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</row>
    <row r="160" spans="1:74" s="7" customFormat="1" ht="18" hidden="1" customHeight="1">
      <c r="A160" s="12"/>
      <c r="B160" s="13" t="s">
        <v>527</v>
      </c>
      <c r="C160" s="115"/>
      <c r="D160" s="115">
        <v>1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7"/>
      <c r="AQ160" s="28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</row>
    <row r="161" spans="1:74" s="139" customFormat="1" ht="18" customHeight="1">
      <c r="A161" s="124">
        <v>5</v>
      </c>
      <c r="B161" s="125" t="s">
        <v>402</v>
      </c>
      <c r="C161" s="126">
        <f>SUM(D161:AO161)</f>
        <v>497.59999999999997</v>
      </c>
      <c r="D161" s="126">
        <f>D162</f>
        <v>402.59999999999997</v>
      </c>
      <c r="E161" s="126"/>
      <c r="F161" s="126"/>
      <c r="G161" s="126"/>
      <c r="H161" s="126"/>
      <c r="I161" s="126"/>
      <c r="J161" s="126"/>
      <c r="K161" s="126"/>
      <c r="L161" s="126">
        <f>L163</f>
        <v>95</v>
      </c>
      <c r="M161" s="126">
        <f t="shared" ref="M161:AO161" si="36">M163</f>
        <v>0</v>
      </c>
      <c r="N161" s="126">
        <f t="shared" si="36"/>
        <v>0</v>
      </c>
      <c r="O161" s="126">
        <f t="shared" si="36"/>
        <v>0</v>
      </c>
      <c r="P161" s="126">
        <f t="shared" si="36"/>
        <v>0</v>
      </c>
      <c r="Q161" s="126">
        <f t="shared" si="36"/>
        <v>0</v>
      </c>
      <c r="R161" s="126">
        <f t="shared" si="36"/>
        <v>0</v>
      </c>
      <c r="S161" s="126">
        <f t="shared" si="36"/>
        <v>0</v>
      </c>
      <c r="T161" s="126">
        <f t="shared" si="36"/>
        <v>0</v>
      </c>
      <c r="U161" s="126">
        <f t="shared" si="36"/>
        <v>0</v>
      </c>
      <c r="V161" s="126">
        <f t="shared" si="36"/>
        <v>0</v>
      </c>
      <c r="W161" s="126">
        <f t="shared" si="36"/>
        <v>0</v>
      </c>
      <c r="X161" s="126">
        <f t="shared" si="36"/>
        <v>0</v>
      </c>
      <c r="Y161" s="126">
        <f t="shared" si="36"/>
        <v>0</v>
      </c>
      <c r="Z161" s="126">
        <f t="shared" si="36"/>
        <v>0</v>
      </c>
      <c r="AA161" s="126">
        <f t="shared" si="36"/>
        <v>0</v>
      </c>
      <c r="AB161" s="126">
        <f t="shared" si="36"/>
        <v>0</v>
      </c>
      <c r="AC161" s="126">
        <f t="shared" si="36"/>
        <v>0</v>
      </c>
      <c r="AD161" s="126">
        <f t="shared" si="36"/>
        <v>0</v>
      </c>
      <c r="AE161" s="126">
        <f t="shared" si="36"/>
        <v>0</v>
      </c>
      <c r="AF161" s="126">
        <f t="shared" si="36"/>
        <v>0</v>
      </c>
      <c r="AG161" s="126">
        <f t="shared" si="36"/>
        <v>0</v>
      </c>
      <c r="AH161" s="126">
        <f t="shared" si="36"/>
        <v>0</v>
      </c>
      <c r="AI161" s="126">
        <f t="shared" si="36"/>
        <v>0</v>
      </c>
      <c r="AJ161" s="126">
        <f t="shared" si="36"/>
        <v>0</v>
      </c>
      <c r="AK161" s="126">
        <f t="shared" si="36"/>
        <v>0</v>
      </c>
      <c r="AL161" s="126">
        <f t="shared" si="36"/>
        <v>0</v>
      </c>
      <c r="AM161" s="126">
        <f t="shared" si="36"/>
        <v>0</v>
      </c>
      <c r="AN161" s="126">
        <f t="shared" si="36"/>
        <v>0</v>
      </c>
      <c r="AO161" s="126">
        <f t="shared" si="36"/>
        <v>0</v>
      </c>
      <c r="AP161" s="126"/>
      <c r="AQ161" s="197"/>
      <c r="AR161" s="240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</row>
    <row r="162" spans="1:74" s="117" customFormat="1" ht="18" customHeight="1">
      <c r="A162" s="113"/>
      <c r="B162" s="123" t="s">
        <v>403</v>
      </c>
      <c r="C162" s="115">
        <f>SUM(D162:AO162)</f>
        <v>497.59999999999997</v>
      </c>
      <c r="D162" s="115">
        <f>D163+D170</f>
        <v>402.59999999999997</v>
      </c>
      <c r="E162" s="115"/>
      <c r="F162" s="115"/>
      <c r="G162" s="115"/>
      <c r="H162" s="115"/>
      <c r="I162" s="115"/>
      <c r="J162" s="115"/>
      <c r="K162" s="115"/>
      <c r="L162" s="137">
        <f>L163</f>
        <v>95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Q162" s="118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</row>
    <row r="163" spans="1:74" s="117" customFormat="1" ht="18" hidden="1" customHeight="1">
      <c r="A163" s="113"/>
      <c r="B163" s="198"/>
      <c r="C163" s="115"/>
      <c r="D163" s="137">
        <f>SUM(D164:D169)</f>
        <v>339.59999999999997</v>
      </c>
      <c r="E163" s="137"/>
      <c r="F163" s="137"/>
      <c r="G163" s="137"/>
      <c r="H163" s="137"/>
      <c r="I163" s="137"/>
      <c r="J163" s="137"/>
      <c r="K163" s="137"/>
      <c r="L163" s="137">
        <f>SUM(L164:L174)</f>
        <v>95</v>
      </c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</row>
    <row r="164" spans="1:74" s="117" customFormat="1" ht="18" hidden="1" customHeight="1">
      <c r="A164" s="163"/>
      <c r="B164" s="114" t="s">
        <v>404</v>
      </c>
      <c r="C164" s="115"/>
      <c r="D164" s="115">
        <v>72</v>
      </c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Q164" s="118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</row>
    <row r="165" spans="1:74" s="117" customFormat="1" ht="18" hidden="1" customHeight="1">
      <c r="A165" s="163"/>
      <c r="B165" s="114" t="s">
        <v>405</v>
      </c>
      <c r="C165" s="115"/>
      <c r="D165" s="115">
        <v>157</v>
      </c>
      <c r="E165" s="115"/>
      <c r="F165" s="115"/>
      <c r="G165" s="115"/>
      <c r="H165" s="115"/>
      <c r="I165" s="115"/>
      <c r="J165" s="115"/>
      <c r="K165" s="115"/>
      <c r="L165" s="115">
        <v>43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Q165" s="118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</row>
    <row r="166" spans="1:74" s="117" customFormat="1" ht="18" hidden="1" customHeight="1">
      <c r="A166" s="163"/>
      <c r="B166" s="114" t="s">
        <v>406</v>
      </c>
      <c r="C166" s="115"/>
      <c r="D166" s="115">
        <v>19.7</v>
      </c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Q166" s="118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</row>
    <row r="167" spans="1:74" s="117" customFormat="1" ht="18" hidden="1" customHeight="1">
      <c r="A167" s="163"/>
      <c r="B167" s="114" t="s">
        <v>407</v>
      </c>
      <c r="C167" s="115"/>
      <c r="D167" s="115">
        <v>41.9</v>
      </c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Q167" s="118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</row>
    <row r="168" spans="1:74" s="117" customFormat="1" ht="18" hidden="1" customHeight="1">
      <c r="A168" s="163"/>
      <c r="B168" s="114" t="s">
        <v>408</v>
      </c>
      <c r="C168" s="115"/>
      <c r="D168" s="115">
        <v>10</v>
      </c>
      <c r="E168" s="115"/>
      <c r="F168" s="115"/>
      <c r="G168" s="115"/>
      <c r="H168" s="115"/>
      <c r="I168" s="115"/>
      <c r="J168" s="115"/>
      <c r="K168" s="115"/>
      <c r="L168" s="115">
        <v>32</v>
      </c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Q168" s="118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</row>
    <row r="169" spans="1:74" s="117" customFormat="1" ht="18" hidden="1" customHeight="1">
      <c r="A169" s="163"/>
      <c r="B169" s="114" t="s">
        <v>409</v>
      </c>
      <c r="C169" s="115"/>
      <c r="D169" s="115">
        <v>39</v>
      </c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Q169" s="118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</row>
    <row r="170" spans="1:74" s="117" customFormat="1" ht="18" hidden="1" customHeight="1">
      <c r="A170" s="163"/>
      <c r="B170" s="125" t="s">
        <v>410</v>
      </c>
      <c r="C170" s="115"/>
      <c r="D170" s="137">
        <f>SUM(D171:D173)</f>
        <v>63</v>
      </c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Q170" s="118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</row>
    <row r="171" spans="1:74" s="117" customFormat="1" ht="18" hidden="1" customHeight="1">
      <c r="A171" s="163"/>
      <c r="B171" s="114" t="s">
        <v>411</v>
      </c>
      <c r="C171" s="115"/>
      <c r="D171" s="115">
        <v>20</v>
      </c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Q171" s="118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</row>
    <row r="172" spans="1:74" s="7" customFormat="1" ht="18" hidden="1" customHeight="1">
      <c r="A172" s="12"/>
      <c r="B172" s="13" t="s">
        <v>412</v>
      </c>
      <c r="C172" s="115"/>
      <c r="D172" s="115">
        <v>20</v>
      </c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7"/>
      <c r="AQ172" s="28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</row>
    <row r="173" spans="1:74" s="7" customFormat="1" ht="18" hidden="1" customHeight="1">
      <c r="A173" s="12"/>
      <c r="B173" s="13" t="s">
        <v>413</v>
      </c>
      <c r="C173" s="115"/>
      <c r="D173" s="115">
        <v>23</v>
      </c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7"/>
      <c r="AQ173" s="28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</row>
    <row r="174" spans="1:74" s="117" customFormat="1" ht="18" hidden="1" customHeight="1">
      <c r="A174" s="199"/>
      <c r="B174" s="200" t="s">
        <v>1302</v>
      </c>
      <c r="C174" s="145"/>
      <c r="D174" s="145"/>
      <c r="E174" s="145"/>
      <c r="F174" s="145"/>
      <c r="G174" s="145"/>
      <c r="H174" s="145"/>
      <c r="I174" s="145"/>
      <c r="J174" s="145"/>
      <c r="K174" s="145"/>
      <c r="L174" s="145">
        <v>20</v>
      </c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7"/>
      <c r="AQ174" s="118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</row>
    <row r="175" spans="1:74" s="139" customFormat="1" ht="18" customHeight="1">
      <c r="A175" s="124">
        <v>6</v>
      </c>
      <c r="B175" s="125" t="s">
        <v>414</v>
      </c>
      <c r="C175" s="126">
        <f>SUM(D175:AO175)</f>
        <v>5417.89</v>
      </c>
      <c r="D175" s="126">
        <f t="shared" ref="D175:AO175" si="37">D176+D184+D185+D195+D202+D213+D225+D227+D236</f>
        <v>483.3</v>
      </c>
      <c r="E175" s="126">
        <f t="shared" si="37"/>
        <v>88.3</v>
      </c>
      <c r="F175" s="126">
        <f t="shared" si="37"/>
        <v>0</v>
      </c>
      <c r="G175" s="126">
        <f t="shared" si="37"/>
        <v>0</v>
      </c>
      <c r="H175" s="126">
        <f t="shared" si="37"/>
        <v>0</v>
      </c>
      <c r="I175" s="126">
        <f t="shared" si="37"/>
        <v>0</v>
      </c>
      <c r="J175" s="126">
        <f t="shared" si="37"/>
        <v>0</v>
      </c>
      <c r="K175" s="126">
        <f t="shared" si="37"/>
        <v>0</v>
      </c>
      <c r="L175" s="126">
        <f t="shared" si="37"/>
        <v>130.30000000000001</v>
      </c>
      <c r="M175" s="126">
        <f t="shared" si="37"/>
        <v>0</v>
      </c>
      <c r="N175" s="126">
        <f t="shared" si="37"/>
        <v>4190.5999999999995</v>
      </c>
      <c r="O175" s="126">
        <f t="shared" si="37"/>
        <v>0</v>
      </c>
      <c r="P175" s="126">
        <f t="shared" si="37"/>
        <v>0</v>
      </c>
      <c r="Q175" s="126">
        <f t="shared" si="37"/>
        <v>0</v>
      </c>
      <c r="R175" s="126">
        <f t="shared" si="37"/>
        <v>0</v>
      </c>
      <c r="S175" s="126">
        <f t="shared" si="37"/>
        <v>0</v>
      </c>
      <c r="T175" s="126">
        <f t="shared" si="37"/>
        <v>0</v>
      </c>
      <c r="U175" s="126">
        <f t="shared" si="37"/>
        <v>0</v>
      </c>
      <c r="V175" s="126">
        <f t="shared" si="37"/>
        <v>0</v>
      </c>
      <c r="W175" s="126">
        <f t="shared" si="37"/>
        <v>0</v>
      </c>
      <c r="X175" s="126">
        <f t="shared" si="37"/>
        <v>104.68</v>
      </c>
      <c r="Y175" s="126">
        <f t="shared" si="37"/>
        <v>0</v>
      </c>
      <c r="Z175" s="126">
        <f t="shared" si="37"/>
        <v>420.71</v>
      </c>
      <c r="AA175" s="126">
        <f t="shared" si="37"/>
        <v>0</v>
      </c>
      <c r="AB175" s="126">
        <f t="shared" si="37"/>
        <v>0</v>
      </c>
      <c r="AC175" s="126">
        <f t="shared" si="37"/>
        <v>0</v>
      </c>
      <c r="AD175" s="126">
        <f t="shared" si="37"/>
        <v>0</v>
      </c>
      <c r="AE175" s="126">
        <f t="shared" si="37"/>
        <v>0</v>
      </c>
      <c r="AF175" s="126">
        <f t="shared" si="37"/>
        <v>0</v>
      </c>
      <c r="AG175" s="126">
        <f t="shared" si="37"/>
        <v>0</v>
      </c>
      <c r="AH175" s="126">
        <f t="shared" si="37"/>
        <v>0</v>
      </c>
      <c r="AI175" s="126">
        <f t="shared" si="37"/>
        <v>0</v>
      </c>
      <c r="AJ175" s="126">
        <f t="shared" si="37"/>
        <v>0</v>
      </c>
      <c r="AK175" s="126">
        <f t="shared" si="37"/>
        <v>0</v>
      </c>
      <c r="AL175" s="126">
        <f t="shared" si="37"/>
        <v>0</v>
      </c>
      <c r="AM175" s="126">
        <f t="shared" si="37"/>
        <v>0</v>
      </c>
      <c r="AN175" s="126">
        <f t="shared" si="37"/>
        <v>0</v>
      </c>
      <c r="AO175" s="126">
        <f t="shared" si="37"/>
        <v>0</v>
      </c>
      <c r="AP175" s="138"/>
      <c r="AQ175" s="195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</row>
    <row r="176" spans="1:74" s="150" customFormat="1" ht="18" customHeight="1">
      <c r="A176" s="201"/>
      <c r="B176" s="202" t="s">
        <v>415</v>
      </c>
      <c r="C176" s="148">
        <f>SUM(D176:AO176)</f>
        <v>104.8</v>
      </c>
      <c r="D176" s="115">
        <f>D177</f>
        <v>44.3</v>
      </c>
      <c r="E176" s="115">
        <f>E177</f>
        <v>60.5</v>
      </c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7"/>
      <c r="AQ176" s="247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</row>
    <row r="177" spans="1:74" s="150" customFormat="1" ht="18" hidden="1" customHeight="1">
      <c r="A177" s="201"/>
      <c r="B177" s="204" t="s">
        <v>416</v>
      </c>
      <c r="C177" s="148"/>
      <c r="D177" s="137">
        <f>SUM(D178:D183)</f>
        <v>44.3</v>
      </c>
      <c r="E177" s="137">
        <f>SUM(E178:E183)</f>
        <v>60.5</v>
      </c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7"/>
      <c r="AQ177" s="205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</row>
    <row r="178" spans="1:74" s="150" customFormat="1" ht="18" hidden="1" customHeight="1">
      <c r="A178" s="201"/>
      <c r="B178" s="188" t="s">
        <v>329</v>
      </c>
      <c r="C178" s="148"/>
      <c r="D178" s="115"/>
      <c r="E178" s="115">
        <v>22</v>
      </c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7"/>
      <c r="AQ178" s="205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  <c r="BS178" s="203"/>
      <c r="BT178" s="203"/>
      <c r="BU178" s="203"/>
      <c r="BV178" s="203"/>
    </row>
    <row r="179" spans="1:74" s="150" customFormat="1" ht="18" hidden="1" customHeight="1">
      <c r="A179" s="201"/>
      <c r="B179" s="188" t="s">
        <v>417</v>
      </c>
      <c r="C179" s="148"/>
      <c r="D179" s="115"/>
      <c r="E179" s="115">
        <v>12</v>
      </c>
      <c r="F179" s="115"/>
      <c r="G179" s="115"/>
      <c r="H179" s="115"/>
      <c r="I179" s="115"/>
      <c r="J179" s="115"/>
      <c r="K179" s="115"/>
      <c r="L179" s="140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7"/>
      <c r="AQ179" s="205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3"/>
    </row>
    <row r="180" spans="1:74" s="150" customFormat="1" ht="18" hidden="1" customHeight="1">
      <c r="A180" s="201"/>
      <c r="B180" s="188" t="s">
        <v>418</v>
      </c>
      <c r="C180" s="148"/>
      <c r="D180" s="115"/>
      <c r="E180" s="115">
        <v>22.5</v>
      </c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7"/>
      <c r="AQ180" s="205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</row>
    <row r="181" spans="1:74" s="150" customFormat="1" ht="18" hidden="1" customHeight="1">
      <c r="A181" s="201"/>
      <c r="B181" s="188" t="s">
        <v>419</v>
      </c>
      <c r="C181" s="148"/>
      <c r="D181" s="148">
        <v>38.799999999999997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Q181" s="205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</row>
    <row r="182" spans="1:74" s="150" customFormat="1" ht="18" hidden="1" customHeight="1">
      <c r="A182" s="201"/>
      <c r="B182" s="188" t="s">
        <v>420</v>
      </c>
      <c r="C182" s="148"/>
      <c r="D182" s="148">
        <v>5.5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Q182" s="205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</row>
    <row r="183" spans="1:74" s="150" customFormat="1" ht="18" hidden="1" customHeight="1">
      <c r="A183" s="201"/>
      <c r="B183" s="188" t="s">
        <v>421</v>
      </c>
      <c r="C183" s="148"/>
      <c r="D183" s="148"/>
      <c r="E183" s="148">
        <v>4</v>
      </c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Q183" s="205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203"/>
      <c r="BR183" s="203"/>
      <c r="BS183" s="203"/>
      <c r="BT183" s="203"/>
      <c r="BU183" s="203"/>
      <c r="BV183" s="203"/>
    </row>
    <row r="184" spans="1:74" s="150" customFormat="1" ht="13.8">
      <c r="A184" s="201"/>
      <c r="B184" s="206" t="s">
        <v>1210</v>
      </c>
      <c r="C184" s="148">
        <f>SUM(D184:AO184)</f>
        <v>173.9</v>
      </c>
      <c r="D184" s="148">
        <f>SUM(D186:D194)</f>
        <v>173.9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Q184" s="205"/>
      <c r="AR184" s="248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</row>
    <row r="185" spans="1:74" s="150" customFormat="1" ht="15.75" customHeight="1">
      <c r="A185" s="201"/>
      <c r="B185" s="206" t="s">
        <v>1211</v>
      </c>
      <c r="C185" s="148">
        <f>SUM(D185:AO185)</f>
        <v>76</v>
      </c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>
        <f>SUM(Z186:Z194)</f>
        <v>76</v>
      </c>
      <c r="AA185" s="148"/>
      <c r="AB185" s="148"/>
      <c r="AC185" s="148"/>
      <c r="AD185" s="148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Q185" s="205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</row>
    <row r="186" spans="1:74" s="150" customFormat="1" ht="18" hidden="1" customHeight="1">
      <c r="A186" s="201"/>
      <c r="B186" s="188" t="s">
        <v>422</v>
      </c>
      <c r="C186" s="148"/>
      <c r="D186" s="115">
        <v>23.8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>
        <v>4.0999999999999996</v>
      </c>
      <c r="AA186" s="148"/>
      <c r="AB186" s="148"/>
      <c r="AC186" s="148"/>
      <c r="AD186" s="148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Q186" s="205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203"/>
      <c r="BR186" s="203"/>
      <c r="BS186" s="203"/>
      <c r="BT186" s="203"/>
      <c r="BU186" s="203"/>
      <c r="BV186" s="203"/>
    </row>
    <row r="187" spans="1:74" s="150" customFormat="1" ht="18" hidden="1" customHeight="1">
      <c r="A187" s="201"/>
      <c r="B187" s="188" t="s">
        <v>423</v>
      </c>
      <c r="C187" s="148"/>
      <c r="D187" s="115">
        <v>45.4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>
        <v>21</v>
      </c>
      <c r="AA187" s="148"/>
      <c r="AB187" s="148"/>
      <c r="AC187" s="148"/>
      <c r="AD187" s="148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Q187" s="205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  <c r="BI187" s="203"/>
      <c r="BJ187" s="203"/>
      <c r="BK187" s="203"/>
      <c r="BL187" s="203"/>
      <c r="BM187" s="203"/>
      <c r="BN187" s="203"/>
      <c r="BO187" s="203"/>
      <c r="BP187" s="203"/>
      <c r="BQ187" s="203"/>
      <c r="BR187" s="203"/>
      <c r="BS187" s="203"/>
      <c r="BT187" s="203"/>
      <c r="BU187" s="203"/>
      <c r="BV187" s="203"/>
    </row>
    <row r="188" spans="1:74" s="150" customFormat="1" ht="18" hidden="1" customHeight="1">
      <c r="A188" s="201"/>
      <c r="B188" s="188" t="s">
        <v>424</v>
      </c>
      <c r="C188" s="148"/>
      <c r="D188" s="115">
        <v>10.4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15">
        <v>6.5</v>
      </c>
      <c r="AA188" s="148"/>
      <c r="AB188" s="148"/>
      <c r="AC188" s="148"/>
      <c r="AD188" s="148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Q188" s="205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203"/>
      <c r="BU188" s="203"/>
      <c r="BV188" s="203"/>
    </row>
    <row r="189" spans="1:74" s="150" customFormat="1" ht="18" hidden="1" customHeight="1">
      <c r="A189" s="201"/>
      <c r="B189" s="188" t="s">
        <v>425</v>
      </c>
      <c r="C189" s="148"/>
      <c r="D189" s="148">
        <v>22.5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>
        <v>17.2</v>
      </c>
      <c r="AA189" s="148"/>
      <c r="AB189" s="148"/>
      <c r="AC189" s="148"/>
      <c r="AD189" s="148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Q189" s="205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</row>
    <row r="190" spans="1:74" s="150" customFormat="1" ht="18" hidden="1" customHeight="1">
      <c r="A190" s="201"/>
      <c r="B190" s="188" t="s">
        <v>426</v>
      </c>
      <c r="C190" s="148"/>
      <c r="D190" s="148">
        <v>20.8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>
        <v>9.1999999999999993</v>
      </c>
      <c r="AA190" s="148"/>
      <c r="AB190" s="148"/>
      <c r="AC190" s="148"/>
      <c r="AD190" s="148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Q190" s="205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203"/>
      <c r="BU190" s="203"/>
      <c r="BV190" s="203"/>
    </row>
    <row r="191" spans="1:74" s="150" customFormat="1" ht="18" hidden="1" customHeight="1">
      <c r="A191" s="201"/>
      <c r="B191" s="188" t="s">
        <v>427</v>
      </c>
      <c r="C191" s="148"/>
      <c r="D191" s="148">
        <v>13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Q191" s="205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</row>
    <row r="192" spans="1:74" s="150" customFormat="1" ht="18" hidden="1" customHeight="1">
      <c r="A192" s="201"/>
      <c r="B192" s="188" t="s">
        <v>428</v>
      </c>
      <c r="C192" s="148"/>
      <c r="D192" s="148">
        <v>11.5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>
        <v>5</v>
      </c>
      <c r="AA192" s="148"/>
      <c r="AB192" s="148"/>
      <c r="AC192" s="148"/>
      <c r="AD192" s="148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Q192" s="205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</row>
    <row r="193" spans="1:74" s="150" customFormat="1" ht="18" hidden="1" customHeight="1">
      <c r="A193" s="201"/>
      <c r="B193" s="188" t="s">
        <v>429</v>
      </c>
      <c r="C193" s="148"/>
      <c r="D193" s="115">
        <v>14.5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>
        <v>8</v>
      </c>
      <c r="AA193" s="148"/>
      <c r="AB193" s="148"/>
      <c r="AC193" s="148"/>
      <c r="AD193" s="148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Q193" s="205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</row>
    <row r="194" spans="1:74" s="150" customFormat="1" ht="18" hidden="1" customHeight="1">
      <c r="A194" s="201"/>
      <c r="B194" s="188" t="s">
        <v>430</v>
      </c>
      <c r="C194" s="148"/>
      <c r="D194" s="148">
        <v>12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>
        <v>5</v>
      </c>
      <c r="AA194" s="148"/>
      <c r="AB194" s="148"/>
      <c r="AC194" s="148"/>
      <c r="AD194" s="148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Q194" s="205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  <c r="BJ194" s="203"/>
      <c r="BK194" s="203"/>
      <c r="BL194" s="203"/>
      <c r="BM194" s="203"/>
      <c r="BN194" s="203"/>
      <c r="BO194" s="203"/>
      <c r="BP194" s="203"/>
      <c r="BQ194" s="203"/>
      <c r="BR194" s="203"/>
      <c r="BS194" s="203"/>
      <c r="BT194" s="203"/>
      <c r="BU194" s="203"/>
      <c r="BV194" s="203"/>
    </row>
    <row r="195" spans="1:74" s="150" customFormat="1" ht="13.8">
      <c r="A195" s="201"/>
      <c r="B195" s="207" t="s">
        <v>1212</v>
      </c>
      <c r="C195" s="148">
        <f>SUM(D195:AO195)</f>
        <v>186.39</v>
      </c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>
        <f>SUM(N196:N201)</f>
        <v>0</v>
      </c>
      <c r="O195" s="148"/>
      <c r="P195" s="148"/>
      <c r="Q195" s="148"/>
      <c r="R195" s="148"/>
      <c r="S195" s="148"/>
      <c r="T195" s="148"/>
      <c r="U195" s="148"/>
      <c r="V195" s="148"/>
      <c r="W195" s="148"/>
      <c r="X195" s="148">
        <f>SUM(X196:X201)</f>
        <v>104.68</v>
      </c>
      <c r="Y195" s="148"/>
      <c r="Z195" s="148">
        <f>SUM(Z196:Z201)</f>
        <v>81.709999999999994</v>
      </c>
      <c r="AA195" s="151"/>
      <c r="AB195" s="151"/>
      <c r="AC195" s="148"/>
      <c r="AD195" s="148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Q195" s="205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G195" s="203"/>
      <c r="BH195" s="203"/>
      <c r="BI195" s="203"/>
      <c r="BJ195" s="203"/>
      <c r="BK195" s="203"/>
      <c r="BL195" s="203"/>
      <c r="BM195" s="203"/>
      <c r="BN195" s="203"/>
      <c r="BO195" s="203"/>
      <c r="BP195" s="203"/>
      <c r="BQ195" s="203"/>
      <c r="BR195" s="203"/>
      <c r="BS195" s="203"/>
      <c r="BT195" s="203"/>
      <c r="BU195" s="203"/>
      <c r="BV195" s="203"/>
    </row>
    <row r="196" spans="1:74" s="150" customFormat="1" ht="18" hidden="1" customHeight="1">
      <c r="A196" s="201"/>
      <c r="B196" s="188" t="s">
        <v>432</v>
      </c>
      <c r="C196" s="136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>
        <v>18</v>
      </c>
      <c r="Y196" s="148"/>
      <c r="Z196" s="148">
        <v>5.3</v>
      </c>
      <c r="AA196" s="148"/>
      <c r="AB196" s="148"/>
      <c r="AC196" s="148"/>
      <c r="AD196" s="148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Q196" s="205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203"/>
      <c r="BU196" s="203"/>
      <c r="BV196" s="203"/>
    </row>
    <row r="197" spans="1:74" s="150" customFormat="1" ht="18" hidden="1" customHeight="1">
      <c r="A197" s="201"/>
      <c r="B197" s="188" t="s">
        <v>433</v>
      </c>
      <c r="C197" s="136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>
        <v>2.5</v>
      </c>
      <c r="Y197" s="148"/>
      <c r="Z197" s="148">
        <v>15.4</v>
      </c>
      <c r="AA197" s="148"/>
      <c r="AB197" s="148"/>
      <c r="AC197" s="148"/>
      <c r="AD197" s="148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Q197" s="205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</row>
    <row r="198" spans="1:74" s="150" customFormat="1" ht="18" hidden="1" customHeight="1">
      <c r="A198" s="201"/>
      <c r="B198" s="188" t="s">
        <v>434</v>
      </c>
      <c r="C198" s="136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>
        <v>43.7</v>
      </c>
      <c r="Y198" s="148"/>
      <c r="Z198" s="148"/>
      <c r="AA198" s="148"/>
      <c r="AB198" s="148"/>
      <c r="AC198" s="148"/>
      <c r="AD198" s="148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Q198" s="205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  <c r="BJ198" s="203"/>
      <c r="BK198" s="203"/>
      <c r="BL198" s="203"/>
      <c r="BM198" s="203"/>
      <c r="BN198" s="203"/>
      <c r="BO198" s="203"/>
      <c r="BP198" s="203"/>
      <c r="BQ198" s="203"/>
      <c r="BR198" s="203"/>
      <c r="BS198" s="203"/>
      <c r="BT198" s="203"/>
      <c r="BU198" s="203"/>
      <c r="BV198" s="203"/>
    </row>
    <row r="199" spans="1:74" s="150" customFormat="1" ht="18" hidden="1" customHeight="1">
      <c r="A199" s="201"/>
      <c r="B199" s="188" t="s">
        <v>435</v>
      </c>
      <c r="C199" s="136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>
        <v>8.48</v>
      </c>
      <c r="Y199" s="148"/>
      <c r="Z199" s="148">
        <v>25.71</v>
      </c>
      <c r="AA199" s="148"/>
      <c r="AB199" s="148"/>
      <c r="AC199" s="148"/>
      <c r="AD199" s="148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Q199" s="205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3"/>
      <c r="BQ199" s="203"/>
      <c r="BR199" s="203"/>
      <c r="BS199" s="203"/>
      <c r="BT199" s="203"/>
      <c r="BU199" s="203"/>
      <c r="BV199" s="203"/>
    </row>
    <row r="200" spans="1:74" s="150" customFormat="1" ht="18" hidden="1" customHeight="1">
      <c r="A200" s="201"/>
      <c r="B200" s="188" t="s">
        <v>436</v>
      </c>
      <c r="C200" s="136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>
        <v>25</v>
      </c>
      <c r="Y200" s="148"/>
      <c r="Z200" s="148">
        <v>10.3</v>
      </c>
      <c r="AA200" s="148"/>
      <c r="AB200" s="148"/>
      <c r="AC200" s="148"/>
      <c r="AD200" s="148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Q200" s="205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3"/>
    </row>
    <row r="201" spans="1:74" s="150" customFormat="1" ht="25.5" hidden="1" customHeight="1">
      <c r="A201" s="201"/>
      <c r="B201" s="188" t="s">
        <v>437</v>
      </c>
      <c r="C201" s="136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>
        <v>7</v>
      </c>
      <c r="Y201" s="148"/>
      <c r="Z201" s="148">
        <v>25</v>
      </c>
      <c r="AA201" s="148"/>
      <c r="AB201" s="148"/>
      <c r="AC201" s="148"/>
      <c r="AD201" s="148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52" t="s">
        <v>1197</v>
      </c>
      <c r="AQ201" s="205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203"/>
      <c r="BT201" s="203"/>
      <c r="BU201" s="203"/>
      <c r="BV201" s="203"/>
    </row>
    <row r="202" spans="1:74" s="150" customFormat="1" ht="13.8">
      <c r="A202" s="201"/>
      <c r="B202" s="207" t="s">
        <v>438</v>
      </c>
      <c r="C202" s="148">
        <f>SUM(D202:AO202)</f>
        <v>27.8</v>
      </c>
      <c r="D202" s="148"/>
      <c r="E202" s="148">
        <f>E203+E208+E211</f>
        <v>27.8</v>
      </c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Q202" s="205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G202" s="203"/>
      <c r="BH202" s="203"/>
      <c r="BI202" s="203"/>
      <c r="BJ202" s="203"/>
      <c r="BK202" s="203"/>
      <c r="BL202" s="203"/>
      <c r="BM202" s="203"/>
      <c r="BN202" s="203"/>
      <c r="BO202" s="203"/>
      <c r="BP202" s="203"/>
      <c r="BQ202" s="203"/>
      <c r="BR202" s="203"/>
      <c r="BS202" s="203"/>
      <c r="BT202" s="203"/>
      <c r="BU202" s="203"/>
      <c r="BV202" s="203"/>
    </row>
    <row r="203" spans="1:74" s="150" customFormat="1" ht="18" hidden="1" customHeight="1">
      <c r="A203" s="201"/>
      <c r="B203" s="178" t="s">
        <v>439</v>
      </c>
      <c r="C203" s="136"/>
      <c r="D203" s="148"/>
      <c r="E203" s="143">
        <f>SUM(E204:E207)</f>
        <v>20.5</v>
      </c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Q203" s="205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203"/>
      <c r="BT203" s="203"/>
      <c r="BU203" s="203"/>
      <c r="BV203" s="203"/>
    </row>
    <row r="204" spans="1:74" s="150" customFormat="1" ht="18" hidden="1" customHeight="1">
      <c r="A204" s="201"/>
      <c r="B204" s="188" t="s">
        <v>440</v>
      </c>
      <c r="C204" s="148"/>
      <c r="D204" s="148"/>
      <c r="E204" s="148">
        <v>7</v>
      </c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Q204" s="205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G204" s="203"/>
      <c r="BH204" s="203"/>
      <c r="BI204" s="203"/>
      <c r="BJ204" s="203"/>
      <c r="BK204" s="203"/>
      <c r="BL204" s="203"/>
      <c r="BM204" s="203"/>
      <c r="BN204" s="203"/>
      <c r="BO204" s="203"/>
      <c r="BP204" s="203"/>
      <c r="BQ204" s="203"/>
      <c r="BR204" s="203"/>
      <c r="BS204" s="203"/>
      <c r="BT204" s="203"/>
      <c r="BU204" s="203"/>
      <c r="BV204" s="203"/>
    </row>
    <row r="205" spans="1:74" s="150" customFormat="1" ht="18" hidden="1" customHeight="1">
      <c r="A205" s="201"/>
      <c r="B205" s="188" t="s">
        <v>441</v>
      </c>
      <c r="C205" s="148"/>
      <c r="D205" s="148"/>
      <c r="E205" s="148">
        <v>3</v>
      </c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Q205" s="205"/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203"/>
      <c r="BT205" s="203"/>
      <c r="BU205" s="203"/>
      <c r="BV205" s="203"/>
    </row>
    <row r="206" spans="1:74" s="150" customFormat="1" ht="18" hidden="1" customHeight="1">
      <c r="A206" s="201"/>
      <c r="B206" s="188" t="s">
        <v>442</v>
      </c>
      <c r="C206" s="148"/>
      <c r="D206" s="148"/>
      <c r="E206" s="148">
        <v>5</v>
      </c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Q206" s="205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  <c r="BI206" s="203"/>
      <c r="BJ206" s="203"/>
      <c r="BK206" s="203"/>
      <c r="BL206" s="203"/>
      <c r="BM206" s="203"/>
      <c r="BN206" s="203"/>
      <c r="BO206" s="203"/>
      <c r="BP206" s="203"/>
      <c r="BQ206" s="203"/>
      <c r="BR206" s="203"/>
      <c r="BS206" s="203"/>
      <c r="BT206" s="203"/>
      <c r="BU206" s="203"/>
      <c r="BV206" s="203"/>
    </row>
    <row r="207" spans="1:74" s="150" customFormat="1" ht="18" hidden="1" customHeight="1">
      <c r="A207" s="201"/>
      <c r="B207" s="188" t="s">
        <v>443</v>
      </c>
      <c r="C207" s="148"/>
      <c r="D207" s="148"/>
      <c r="E207" s="148">
        <v>5.5</v>
      </c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Q207" s="205"/>
      <c r="AR207" s="203"/>
      <c r="AS207" s="203"/>
      <c r="AT207" s="203"/>
      <c r="AU207" s="203"/>
      <c r="AV207" s="203"/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203"/>
      <c r="BG207" s="203"/>
      <c r="BH207" s="203"/>
      <c r="BI207" s="203"/>
      <c r="BJ207" s="203"/>
      <c r="BK207" s="203"/>
      <c r="BL207" s="203"/>
      <c r="BM207" s="203"/>
      <c r="BN207" s="203"/>
      <c r="BO207" s="203"/>
      <c r="BP207" s="203"/>
      <c r="BQ207" s="203"/>
      <c r="BR207" s="203"/>
      <c r="BS207" s="203"/>
      <c r="BT207" s="203"/>
      <c r="BU207" s="203"/>
      <c r="BV207" s="203"/>
    </row>
    <row r="208" spans="1:74" s="150" customFormat="1" ht="18" hidden="1" customHeight="1">
      <c r="A208" s="201"/>
      <c r="B208" s="178" t="s">
        <v>444</v>
      </c>
      <c r="C208" s="148"/>
      <c r="D208" s="148"/>
      <c r="E208" s="143">
        <f>SUM(E209:E210)</f>
        <v>6.3</v>
      </c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Q208" s="205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</row>
    <row r="209" spans="1:74" s="150" customFormat="1" ht="18" hidden="1" customHeight="1">
      <c r="A209" s="201"/>
      <c r="B209" s="188" t="s">
        <v>445</v>
      </c>
      <c r="C209" s="148"/>
      <c r="D209" s="148"/>
      <c r="E209" s="148">
        <v>3.8</v>
      </c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Q209" s="205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  <c r="BP209" s="203"/>
      <c r="BQ209" s="203"/>
      <c r="BR209" s="203"/>
      <c r="BS209" s="203"/>
      <c r="BT209" s="203"/>
      <c r="BU209" s="203"/>
      <c r="BV209" s="203"/>
    </row>
    <row r="210" spans="1:74" s="150" customFormat="1" ht="18" hidden="1" customHeight="1">
      <c r="A210" s="201"/>
      <c r="B210" s="188" t="s">
        <v>446</v>
      </c>
      <c r="C210" s="148"/>
      <c r="D210" s="148"/>
      <c r="E210" s="148">
        <v>2.5</v>
      </c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Q210" s="205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</row>
    <row r="211" spans="1:74" s="150" customFormat="1" ht="18" hidden="1" customHeight="1">
      <c r="A211" s="201"/>
      <c r="B211" s="178" t="s">
        <v>447</v>
      </c>
      <c r="C211" s="148"/>
      <c r="D211" s="148"/>
      <c r="E211" s="143">
        <f>E212</f>
        <v>1</v>
      </c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Q211" s="205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</row>
    <row r="212" spans="1:74" s="150" customFormat="1" hidden="1">
      <c r="A212" s="201"/>
      <c r="B212" s="188" t="s">
        <v>448</v>
      </c>
      <c r="C212" s="148"/>
      <c r="D212" s="148"/>
      <c r="E212" s="148">
        <v>1</v>
      </c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Q212" s="205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</row>
    <row r="213" spans="1:74" s="150" customFormat="1" ht="13.8">
      <c r="A213" s="201"/>
      <c r="B213" s="207" t="s">
        <v>449</v>
      </c>
      <c r="C213" s="148">
        <f>SUM(D213:AO213)</f>
        <v>265.10000000000002</v>
      </c>
      <c r="D213" s="148">
        <f>SUM(D215:D224)</f>
        <v>265.10000000000002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Q213" s="205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</row>
    <row r="214" spans="1:74" s="150" customFormat="1" ht="18" hidden="1" customHeight="1">
      <c r="A214" s="201"/>
      <c r="B214" s="178" t="s">
        <v>450</v>
      </c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Q214" s="205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3"/>
      <c r="BC214" s="203"/>
      <c r="BD214" s="203"/>
      <c r="BE214" s="203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</row>
    <row r="215" spans="1:74" s="150" customFormat="1" ht="25.5" hidden="1" customHeight="1">
      <c r="A215" s="201"/>
      <c r="B215" s="188" t="s">
        <v>451</v>
      </c>
      <c r="C215" s="148"/>
      <c r="D215" s="148">
        <v>80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52" t="s">
        <v>1196</v>
      </c>
      <c r="AQ215" s="205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</row>
    <row r="216" spans="1:74" s="150" customFormat="1" ht="18" hidden="1" customHeight="1">
      <c r="A216" s="201"/>
      <c r="B216" s="188" t="s">
        <v>452</v>
      </c>
      <c r="C216" s="148"/>
      <c r="D216" s="148">
        <v>25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Q216" s="205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</row>
    <row r="217" spans="1:74" s="150" customFormat="1" ht="23.25" hidden="1" customHeight="1">
      <c r="A217" s="201"/>
      <c r="B217" s="188" t="s">
        <v>453</v>
      </c>
      <c r="C217" s="148"/>
      <c r="D217" s="148">
        <v>91.3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52" t="s">
        <v>1197</v>
      </c>
      <c r="AQ217" s="205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</row>
    <row r="218" spans="1:74" s="150" customFormat="1" ht="18" hidden="1" customHeight="1">
      <c r="A218" s="201"/>
      <c r="B218" s="188" t="s">
        <v>454</v>
      </c>
      <c r="C218" s="148"/>
      <c r="D218" s="148">
        <v>45.5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52" t="s">
        <v>599</v>
      </c>
      <c r="AQ218" s="205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</row>
    <row r="219" spans="1:74" s="150" customFormat="1" ht="18" hidden="1" customHeight="1">
      <c r="A219" s="201"/>
      <c r="B219" s="188" t="s">
        <v>455</v>
      </c>
      <c r="C219" s="148"/>
      <c r="D219" s="148">
        <v>1.6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Q219" s="205"/>
      <c r="AR219" s="203"/>
      <c r="AS219" s="203"/>
      <c r="AT219" s="203"/>
      <c r="AU219" s="203"/>
      <c r="AV219" s="203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</row>
    <row r="220" spans="1:74" s="150" customFormat="1" ht="18" hidden="1" customHeight="1">
      <c r="A220" s="201"/>
      <c r="B220" s="188" t="s">
        <v>456</v>
      </c>
      <c r="C220" s="148"/>
      <c r="D220" s="148">
        <v>4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Q220" s="205"/>
      <c r="AR220" s="203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</row>
    <row r="221" spans="1:74" s="150" customFormat="1" ht="18" hidden="1" customHeight="1">
      <c r="A221" s="201"/>
      <c r="B221" s="188" t="s">
        <v>457</v>
      </c>
      <c r="C221" s="148"/>
      <c r="D221" s="148">
        <v>7.7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Q221" s="205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</row>
    <row r="222" spans="1:74" s="150" customFormat="1" ht="24" hidden="1" customHeight="1">
      <c r="A222" s="201"/>
      <c r="B222" s="188" t="s">
        <v>458</v>
      </c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52" t="s">
        <v>1197</v>
      </c>
      <c r="AQ222" s="205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</row>
    <row r="223" spans="1:74" s="150" customFormat="1" ht="18" hidden="1" customHeight="1">
      <c r="A223" s="201"/>
      <c r="B223" s="188" t="s">
        <v>459</v>
      </c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Q223" s="205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</row>
    <row r="224" spans="1:74" s="150" customFormat="1" ht="18" hidden="1" customHeight="1">
      <c r="A224" s="201"/>
      <c r="B224" s="188" t="s">
        <v>460</v>
      </c>
      <c r="C224" s="148"/>
      <c r="D224" s="115">
        <v>10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Q224" s="205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</row>
    <row r="225" spans="1:74" s="150" customFormat="1" ht="13.8">
      <c r="A225" s="201"/>
      <c r="B225" s="207" t="s">
        <v>1213</v>
      </c>
      <c r="C225" s="148">
        <f>SUM(D225:AO225)</f>
        <v>10</v>
      </c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>
        <f>Z226</f>
        <v>10</v>
      </c>
      <c r="AA225" s="148"/>
      <c r="AB225" s="148"/>
      <c r="AC225" s="148"/>
      <c r="AD225" s="148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Q225" s="237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</row>
    <row r="226" spans="1:74" s="117" customFormat="1" ht="18" hidden="1" customHeight="1">
      <c r="A226" s="164"/>
      <c r="B226" s="114" t="s">
        <v>459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>
        <v>10</v>
      </c>
      <c r="AA226" s="115"/>
      <c r="AB226" s="115"/>
      <c r="AC226" s="115"/>
      <c r="AD226" s="115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Q226" s="118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</row>
    <row r="227" spans="1:74" s="117" customFormat="1" ht="17.25" customHeight="1">
      <c r="A227" s="113"/>
      <c r="B227" s="123" t="s">
        <v>461</v>
      </c>
      <c r="C227" s="115">
        <f>SUM(D227:AO227)</f>
        <v>253</v>
      </c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>
        <f>SUM(Z228:Z235)</f>
        <v>253</v>
      </c>
      <c r="AA227" s="115"/>
      <c r="AB227" s="115"/>
      <c r="AC227" s="115"/>
      <c r="AD227" s="115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Q227" s="118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</row>
    <row r="228" spans="1:74" s="117" customFormat="1" ht="17.25" hidden="1" customHeight="1">
      <c r="A228" s="208"/>
      <c r="B228" s="162" t="s">
        <v>462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>
        <v>13</v>
      </c>
      <c r="AA228" s="115"/>
      <c r="AB228" s="115"/>
      <c r="AC228" s="115"/>
      <c r="AD228" s="115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53" t="s">
        <v>1197</v>
      </c>
      <c r="AQ228" s="118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</row>
    <row r="229" spans="1:74" s="117" customFormat="1" ht="18" hidden="1" customHeight="1">
      <c r="A229" s="113"/>
      <c r="B229" s="162" t="s">
        <v>463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>
        <v>27</v>
      </c>
      <c r="AA229" s="115"/>
      <c r="AB229" s="115"/>
      <c r="AC229" s="115"/>
      <c r="AD229" s="115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53" t="s">
        <v>599</v>
      </c>
      <c r="AQ229" s="118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</row>
    <row r="230" spans="1:74" s="117" customFormat="1" ht="18" hidden="1" customHeight="1">
      <c r="A230" s="113"/>
      <c r="B230" s="162" t="s">
        <v>464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>
        <v>14</v>
      </c>
      <c r="AA230" s="115"/>
      <c r="AB230" s="115"/>
      <c r="AC230" s="115"/>
      <c r="AD230" s="115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53" t="s">
        <v>599</v>
      </c>
      <c r="AQ230" s="118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</row>
    <row r="231" spans="1:74" s="117" customFormat="1" ht="18" hidden="1" customHeight="1">
      <c r="A231" s="113"/>
      <c r="B231" s="162" t="s">
        <v>465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>
        <v>2</v>
      </c>
      <c r="AA231" s="115"/>
      <c r="AB231" s="115"/>
      <c r="AC231" s="115"/>
      <c r="AD231" s="115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Q231" s="118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</row>
    <row r="232" spans="1:74" s="117" customFormat="1" ht="18" hidden="1" customHeight="1">
      <c r="A232" s="113"/>
      <c r="B232" s="162" t="s">
        <v>466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>
        <v>38</v>
      </c>
      <c r="AA232" s="115"/>
      <c r="AB232" s="115"/>
      <c r="AC232" s="115"/>
      <c r="AD232" s="115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53" t="s">
        <v>599</v>
      </c>
      <c r="AQ232" s="118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</row>
    <row r="233" spans="1:74" s="117" customFormat="1" ht="18" hidden="1" customHeight="1">
      <c r="A233" s="113"/>
      <c r="B233" s="162" t="s">
        <v>467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>
        <v>54</v>
      </c>
      <c r="AA233" s="115"/>
      <c r="AB233" s="115"/>
      <c r="AC233" s="115"/>
      <c r="AD233" s="115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53" t="s">
        <v>599</v>
      </c>
      <c r="AQ233" s="118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</row>
    <row r="234" spans="1:74" s="117" customFormat="1" ht="18" hidden="1" customHeight="1">
      <c r="A234" s="113"/>
      <c r="B234" s="162" t="s">
        <v>468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>
        <v>70</v>
      </c>
      <c r="AA234" s="115"/>
      <c r="AB234" s="115"/>
      <c r="AC234" s="115"/>
      <c r="AD234" s="115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53" t="s">
        <v>599</v>
      </c>
      <c r="AQ234" s="118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</row>
    <row r="235" spans="1:74" s="117" customFormat="1" ht="18" hidden="1" customHeight="1">
      <c r="A235" s="164"/>
      <c r="B235" s="162" t="s">
        <v>469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>
        <v>35</v>
      </c>
      <c r="AA235" s="115"/>
      <c r="AB235" s="115"/>
      <c r="AC235" s="115"/>
      <c r="AD235" s="115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53" t="s">
        <v>599</v>
      </c>
      <c r="AQ235" s="118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</row>
    <row r="236" spans="1:74" s="117" customFormat="1" ht="17.25" customHeight="1">
      <c r="A236" s="113"/>
      <c r="B236" s="123" t="s">
        <v>1124</v>
      </c>
      <c r="C236" s="115">
        <f>SUM(D236:AO236)</f>
        <v>4320.8999999999996</v>
      </c>
      <c r="D236" s="115"/>
      <c r="E236" s="115"/>
      <c r="F236" s="115"/>
      <c r="G236" s="115"/>
      <c r="H236" s="115"/>
      <c r="I236" s="115"/>
      <c r="J236" s="115"/>
      <c r="K236" s="115"/>
      <c r="L236" s="115">
        <f>SUM(L237:L296)</f>
        <v>130.30000000000001</v>
      </c>
      <c r="M236" s="115">
        <f>SUM(M237:M296)</f>
        <v>0</v>
      </c>
      <c r="N236" s="115">
        <f>SUM(N237:N296)</f>
        <v>4190.5999999999995</v>
      </c>
      <c r="O236" s="115">
        <f>SUM(O237:O296)</f>
        <v>0</v>
      </c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Q236" s="118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</row>
    <row r="237" spans="1:74" s="117" customFormat="1" ht="18" hidden="1" customHeight="1">
      <c r="A237" s="113"/>
      <c r="B237" s="162" t="s">
        <v>470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>
        <v>35</v>
      </c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Q237" s="118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</row>
    <row r="238" spans="1:74" s="117" customFormat="1" ht="18" hidden="1" customHeight="1">
      <c r="A238" s="113"/>
      <c r="B238" s="162" t="s">
        <v>471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>
        <v>18</v>
      </c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Q238" s="118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</row>
    <row r="239" spans="1:74" s="117" customFormat="1" ht="18" hidden="1" customHeight="1">
      <c r="A239" s="164"/>
      <c r="B239" s="162" t="s">
        <v>472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>
        <v>127</v>
      </c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Q239" s="118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</row>
    <row r="240" spans="1:74" s="117" customFormat="1" ht="18" hidden="1" customHeight="1">
      <c r="A240" s="113"/>
      <c r="B240" s="162" t="s">
        <v>473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>
        <v>200</v>
      </c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Q240" s="118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</row>
    <row r="241" spans="1:74" s="117" customFormat="1" ht="18" hidden="1" customHeight="1">
      <c r="A241" s="113"/>
      <c r="B241" s="162" t="s">
        <v>474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>
        <v>52</v>
      </c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Q241" s="118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</row>
    <row r="242" spans="1:74" s="117" customFormat="1" ht="18" hidden="1" customHeight="1">
      <c r="A242" s="113"/>
      <c r="B242" s="162" t="s">
        <v>389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>
        <v>86.8</v>
      </c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Q242" s="118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</row>
    <row r="243" spans="1:74" s="117" customFormat="1" ht="18" hidden="1" customHeight="1">
      <c r="A243" s="164"/>
      <c r="B243" s="162" t="s">
        <v>475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>
        <v>82.5</v>
      </c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Q243" s="118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</row>
    <row r="244" spans="1:74" s="117" customFormat="1" ht="18" hidden="1" customHeight="1">
      <c r="A244" s="113"/>
      <c r="B244" s="162" t="s">
        <v>476</v>
      </c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>
        <v>52</v>
      </c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Q244" s="118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</row>
    <row r="245" spans="1:74" s="117" customFormat="1" ht="18" hidden="1" customHeight="1">
      <c r="A245" s="113"/>
      <c r="B245" s="162" t="s">
        <v>477</v>
      </c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>
        <v>150</v>
      </c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Q245" s="118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</row>
    <row r="246" spans="1:74" s="117" customFormat="1" ht="18" hidden="1" customHeight="1">
      <c r="A246" s="113"/>
      <c r="B246" s="162" t="s">
        <v>478</v>
      </c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>
        <v>125</v>
      </c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Q246" s="118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</row>
    <row r="247" spans="1:74" s="117" customFormat="1" ht="18" hidden="1" customHeight="1">
      <c r="A247" s="113"/>
      <c r="B247" s="162" t="s">
        <v>479</v>
      </c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>
        <v>120</v>
      </c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Q247" s="118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</row>
    <row r="248" spans="1:74" s="117" customFormat="1" ht="18" hidden="1" customHeight="1">
      <c r="A248" s="113"/>
      <c r="B248" s="162" t="s">
        <v>480</v>
      </c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>
        <v>125</v>
      </c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Q248" s="118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</row>
    <row r="249" spans="1:74" s="117" customFormat="1" ht="18" hidden="1" customHeight="1">
      <c r="A249" s="113"/>
      <c r="B249" s="162" t="s">
        <v>481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>
        <v>40</v>
      </c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Q249" s="118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</row>
    <row r="250" spans="1:74" s="117" customFormat="1" ht="18" hidden="1" customHeight="1">
      <c r="A250" s="113"/>
      <c r="B250" s="162" t="s">
        <v>482</v>
      </c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>
        <v>120</v>
      </c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Q250" s="118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</row>
    <row r="251" spans="1:74" s="117" customFormat="1" ht="18" hidden="1" customHeight="1">
      <c r="A251" s="113"/>
      <c r="B251" s="162" t="s">
        <v>483</v>
      </c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>
        <v>150</v>
      </c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Q251" s="118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</row>
    <row r="252" spans="1:74" s="117" customFormat="1" ht="18" hidden="1" customHeight="1">
      <c r="A252" s="113"/>
      <c r="B252" s="162" t="s">
        <v>484</v>
      </c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>
        <v>130</v>
      </c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Q252" s="118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</row>
    <row r="253" spans="1:74" s="117" customFormat="1" ht="18" hidden="1" customHeight="1">
      <c r="A253" s="113"/>
      <c r="B253" s="162" t="s">
        <v>485</v>
      </c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>
        <v>20</v>
      </c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Q253" s="118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</row>
    <row r="254" spans="1:74" s="117" customFormat="1" ht="18" hidden="1" customHeight="1">
      <c r="A254" s="113"/>
      <c r="B254" s="162" t="s">
        <v>486</v>
      </c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>
        <v>40</v>
      </c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Q254" s="118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</row>
    <row r="255" spans="1:74" s="117" customFormat="1" ht="18" hidden="1" customHeight="1">
      <c r="A255" s="113"/>
      <c r="B255" s="162" t="s">
        <v>487</v>
      </c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>
        <v>28</v>
      </c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Q255" s="118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</row>
    <row r="256" spans="1:74" s="117" customFormat="1" ht="18" hidden="1" customHeight="1">
      <c r="A256" s="113"/>
      <c r="B256" s="162" t="s">
        <v>476</v>
      </c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>
        <v>25</v>
      </c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Q256" s="118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</row>
    <row r="257" spans="1:74" s="117" customFormat="1" ht="18" hidden="1" customHeight="1">
      <c r="A257" s="113"/>
      <c r="B257" s="162" t="s">
        <v>488</v>
      </c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>
        <v>220</v>
      </c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Q257" s="118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</row>
    <row r="258" spans="1:74" s="117" customFormat="1" ht="18" hidden="1" customHeight="1">
      <c r="A258" s="113"/>
      <c r="B258" s="162" t="s">
        <v>489</v>
      </c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>
        <v>100</v>
      </c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Q258" s="118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</row>
    <row r="259" spans="1:74" s="117" customFormat="1" ht="18" hidden="1" customHeight="1">
      <c r="A259" s="113"/>
      <c r="B259" s="162" t="s">
        <v>490</v>
      </c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>
        <v>426.43</v>
      </c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Q259" s="24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</row>
    <row r="260" spans="1:74" s="117" customFormat="1" ht="18" hidden="1" customHeight="1">
      <c r="A260" s="113"/>
      <c r="B260" s="162" t="s">
        <v>491</v>
      </c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>
        <v>54.74</v>
      </c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Q260" s="24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</row>
    <row r="261" spans="1:74" s="117" customFormat="1" ht="18" hidden="1" customHeight="1">
      <c r="A261" s="113"/>
      <c r="B261" s="162" t="s">
        <v>492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>
        <v>33.840000000000003</v>
      </c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Q261" s="24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</row>
    <row r="262" spans="1:74" s="117" customFormat="1" ht="18" hidden="1" customHeight="1">
      <c r="A262" s="113"/>
      <c r="B262" s="162" t="s">
        <v>493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>
        <v>62.7</v>
      </c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Q262" s="24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</row>
    <row r="263" spans="1:74" s="117" customFormat="1" ht="18" hidden="1" customHeight="1">
      <c r="A263" s="113"/>
      <c r="B263" s="162" t="s">
        <v>494</v>
      </c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>
        <v>60.24</v>
      </c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Q263" s="24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</row>
    <row r="264" spans="1:74" s="117" customFormat="1" ht="18" hidden="1" customHeight="1">
      <c r="A264" s="113"/>
      <c r="B264" s="162" t="s">
        <v>495</v>
      </c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>
        <v>51.8</v>
      </c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Q264" s="24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</row>
    <row r="265" spans="1:74" s="117" customFormat="1" ht="22.5" hidden="1" customHeight="1">
      <c r="A265" s="113"/>
      <c r="B265" s="162" t="s">
        <v>579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>
        <v>296</v>
      </c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53" t="s">
        <v>1197</v>
      </c>
      <c r="AQ265" s="118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</row>
    <row r="266" spans="1:74" s="117" customFormat="1" ht="18" hidden="1" customHeight="1">
      <c r="A266" s="113"/>
      <c r="B266" s="162" t="s">
        <v>578</v>
      </c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>
        <v>17.7</v>
      </c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53" t="s">
        <v>599</v>
      </c>
      <c r="AQ266" s="24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</row>
    <row r="267" spans="1:74" s="117" customFormat="1" ht="18" hidden="1" customHeight="1">
      <c r="A267" s="113"/>
      <c r="B267" s="162" t="s">
        <v>580</v>
      </c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>
        <v>17.7</v>
      </c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53" t="s">
        <v>599</v>
      </c>
      <c r="AQ267" s="24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</row>
    <row r="268" spans="1:74" s="117" customFormat="1" ht="18" hidden="1" customHeight="1">
      <c r="A268" s="113"/>
      <c r="B268" s="162" t="s">
        <v>581</v>
      </c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>
        <v>28</v>
      </c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53" t="s">
        <v>599</v>
      </c>
      <c r="AQ268" s="120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</row>
    <row r="269" spans="1:74" s="117" customFormat="1" ht="18" hidden="1" customHeight="1">
      <c r="A269" s="113"/>
      <c r="B269" s="162" t="s">
        <v>582</v>
      </c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>
        <v>37.700000000000003</v>
      </c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53" t="s">
        <v>599</v>
      </c>
      <c r="AQ269" s="24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</row>
    <row r="270" spans="1:74" s="117" customFormat="1" ht="18" hidden="1" customHeight="1">
      <c r="A270" s="113"/>
      <c r="B270" s="162" t="s">
        <v>1</v>
      </c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>
        <v>21</v>
      </c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53"/>
      <c r="AQ270" s="24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</row>
    <row r="271" spans="1:74" s="280" customFormat="1" ht="18" hidden="1" customHeight="1">
      <c r="A271" s="164"/>
      <c r="B271" s="162" t="s">
        <v>583</v>
      </c>
      <c r="C271" s="151"/>
      <c r="D271" s="151"/>
      <c r="E271" s="151"/>
      <c r="F271" s="151"/>
      <c r="G271" s="151"/>
      <c r="H271" s="151"/>
      <c r="I271" s="151"/>
      <c r="J271" s="151"/>
      <c r="K271" s="151"/>
      <c r="L271" s="115">
        <v>35.299999999999997</v>
      </c>
      <c r="M271" s="151"/>
      <c r="N271" s="115">
        <v>70</v>
      </c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  <c r="AP271" s="278" t="s">
        <v>599</v>
      </c>
      <c r="AQ271" s="249"/>
      <c r="AR271" s="279"/>
      <c r="AS271" s="279"/>
      <c r="AT271" s="279"/>
      <c r="AU271" s="279"/>
      <c r="AV271" s="279"/>
      <c r="AW271" s="279"/>
      <c r="AX271" s="279"/>
      <c r="AY271" s="279"/>
      <c r="AZ271" s="279"/>
      <c r="BA271" s="279"/>
      <c r="BB271" s="279"/>
      <c r="BC271" s="279"/>
      <c r="BD271" s="279"/>
      <c r="BE271" s="279"/>
      <c r="BF271" s="279"/>
      <c r="BG271" s="279"/>
      <c r="BH271" s="279"/>
      <c r="BI271" s="279"/>
      <c r="BJ271" s="279"/>
      <c r="BK271" s="279"/>
      <c r="BL271" s="279"/>
      <c r="BM271" s="279"/>
      <c r="BN271" s="279"/>
      <c r="BO271" s="279"/>
      <c r="BP271" s="279"/>
      <c r="BQ271" s="279"/>
      <c r="BR271" s="279"/>
      <c r="BS271" s="279"/>
      <c r="BT271" s="279"/>
      <c r="BU271" s="279"/>
      <c r="BV271" s="279"/>
    </row>
    <row r="272" spans="1:74" s="117" customFormat="1" ht="18" hidden="1" customHeight="1">
      <c r="A272" s="113"/>
      <c r="B272" s="162" t="s">
        <v>549</v>
      </c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>
        <v>12.9</v>
      </c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53" t="s">
        <v>599</v>
      </c>
      <c r="AQ272" s="24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</row>
    <row r="273" spans="1:74" s="117" customFormat="1" ht="18" hidden="1" customHeight="1">
      <c r="A273" s="113"/>
      <c r="B273" s="162" t="s">
        <v>548</v>
      </c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>
        <v>10</v>
      </c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53" t="s">
        <v>599</v>
      </c>
      <c r="AQ273" s="118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</row>
    <row r="274" spans="1:74" s="117" customFormat="1" ht="18" hidden="1" customHeight="1">
      <c r="A274" s="113"/>
      <c r="B274" s="162" t="s">
        <v>550</v>
      </c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>
        <v>7</v>
      </c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53" t="s">
        <v>599</v>
      </c>
      <c r="AQ274" s="118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</row>
    <row r="275" spans="1:74" s="117" customFormat="1" ht="18" hidden="1" customHeight="1">
      <c r="A275" s="113"/>
      <c r="B275" s="162" t="s">
        <v>532</v>
      </c>
      <c r="C275" s="115"/>
      <c r="D275" s="115"/>
      <c r="E275" s="115"/>
      <c r="F275" s="115"/>
      <c r="G275" s="115"/>
      <c r="H275" s="115"/>
      <c r="I275" s="115"/>
      <c r="J275" s="115"/>
      <c r="K275" s="115"/>
      <c r="L275" s="115">
        <v>40</v>
      </c>
      <c r="M275" s="115"/>
      <c r="N275" s="115">
        <v>268</v>
      </c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53" t="s">
        <v>599</v>
      </c>
      <c r="AQ275" s="24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</row>
    <row r="276" spans="1:74" s="117" customFormat="1" ht="18" hidden="1" customHeight="1">
      <c r="A276" s="113"/>
      <c r="B276" s="162" t="s">
        <v>533</v>
      </c>
      <c r="C276" s="115"/>
      <c r="D276" s="115"/>
      <c r="E276" s="115"/>
      <c r="F276" s="115"/>
      <c r="G276" s="115"/>
      <c r="H276" s="115"/>
      <c r="I276" s="115"/>
      <c r="J276" s="115"/>
      <c r="K276" s="115"/>
      <c r="L276" s="115">
        <v>48</v>
      </c>
      <c r="M276" s="115"/>
      <c r="N276" s="115">
        <v>115</v>
      </c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53" t="s">
        <v>599</v>
      </c>
      <c r="AQ276" s="24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</row>
    <row r="277" spans="1:74" s="117" customFormat="1" ht="18" hidden="1" customHeight="1">
      <c r="A277" s="113"/>
      <c r="B277" s="162" t="s">
        <v>534</v>
      </c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>
        <v>80</v>
      </c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53" t="s">
        <v>599</v>
      </c>
      <c r="AQ277" s="118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</row>
    <row r="278" spans="1:74" s="117" customFormat="1" ht="18" hidden="1" customHeight="1">
      <c r="A278" s="113"/>
      <c r="B278" s="162" t="s">
        <v>462</v>
      </c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>
        <v>10</v>
      </c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53"/>
      <c r="AQ278" s="118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</row>
    <row r="279" spans="1:74" s="117" customFormat="1" ht="18" hidden="1" customHeight="1">
      <c r="A279" s="113"/>
      <c r="B279" s="162" t="s">
        <v>463</v>
      </c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>
        <v>10</v>
      </c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53"/>
      <c r="AQ279" s="118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</row>
    <row r="280" spans="1:74" s="117" customFormat="1" ht="18" hidden="1" customHeight="1">
      <c r="A280" s="113"/>
      <c r="B280" s="162" t="s">
        <v>464</v>
      </c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>
        <v>61</v>
      </c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53"/>
      <c r="AQ280" s="118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</row>
    <row r="281" spans="1:74" s="117" customFormat="1" ht="18" hidden="1" customHeight="1">
      <c r="A281" s="113"/>
      <c r="B281" s="162" t="s">
        <v>465</v>
      </c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53"/>
      <c r="AQ281" s="118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</row>
    <row r="282" spans="1:74" s="117" customFormat="1" ht="18" hidden="1" customHeight="1">
      <c r="A282" s="113"/>
      <c r="B282" s="162" t="s">
        <v>466</v>
      </c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>
        <v>90</v>
      </c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53"/>
      <c r="AQ282" s="118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</row>
    <row r="283" spans="1:74" s="117" customFormat="1" ht="18" hidden="1" customHeight="1">
      <c r="A283" s="113"/>
      <c r="B283" s="162" t="s">
        <v>467</v>
      </c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>
        <v>10</v>
      </c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53"/>
      <c r="AQ283" s="118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</row>
    <row r="284" spans="1:74" s="117" customFormat="1" ht="18" hidden="1" customHeight="1">
      <c r="A284" s="113"/>
      <c r="B284" s="162" t="s">
        <v>468</v>
      </c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>
        <v>117.55</v>
      </c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53"/>
      <c r="AQ284" s="118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</row>
    <row r="285" spans="1:74" s="117" customFormat="1" ht="18" hidden="1" customHeight="1">
      <c r="A285" s="113"/>
      <c r="B285" s="162" t="s">
        <v>469</v>
      </c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>
        <v>15</v>
      </c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53"/>
      <c r="AQ285" s="118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</row>
    <row r="286" spans="1:74" s="117" customFormat="1" ht="18" hidden="1" customHeight="1">
      <c r="A286" s="113"/>
      <c r="B286" s="162" t="s">
        <v>437</v>
      </c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>
        <v>15</v>
      </c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53"/>
      <c r="AQ286" s="118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</row>
    <row r="287" spans="1:74" s="117" customFormat="1" ht="18" hidden="1" customHeight="1">
      <c r="A287" s="113"/>
      <c r="B287" s="162" t="s">
        <v>451</v>
      </c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>
        <v>40</v>
      </c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53"/>
      <c r="AQ287" s="118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</row>
    <row r="288" spans="1:74" s="117" customFormat="1" ht="18" hidden="1" customHeight="1">
      <c r="A288" s="113"/>
      <c r="B288" s="162" t="s">
        <v>452</v>
      </c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53"/>
      <c r="AQ288" s="118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</row>
    <row r="289" spans="1:74" s="117" customFormat="1" ht="18" hidden="1" customHeight="1">
      <c r="A289" s="113"/>
      <c r="B289" s="162" t="s">
        <v>453</v>
      </c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>
        <v>45</v>
      </c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53"/>
      <c r="AQ289" s="118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</row>
    <row r="290" spans="1:74" s="117" customFormat="1" ht="18" hidden="1" customHeight="1">
      <c r="A290" s="113"/>
      <c r="B290" s="162" t="s">
        <v>454</v>
      </c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>
        <v>17</v>
      </c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53"/>
      <c r="AQ290" s="118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</row>
    <row r="291" spans="1:74" s="117" customFormat="1" ht="18" hidden="1" customHeight="1">
      <c r="A291" s="113"/>
      <c r="B291" s="162" t="s">
        <v>455</v>
      </c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53"/>
      <c r="AQ291" s="118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</row>
    <row r="292" spans="1:74" s="117" customFormat="1" ht="18" hidden="1" customHeight="1">
      <c r="A292" s="113"/>
      <c r="B292" s="162" t="s">
        <v>456</v>
      </c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53"/>
      <c r="AQ292" s="118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</row>
    <row r="293" spans="1:74" s="117" customFormat="1" ht="18" hidden="1" customHeight="1">
      <c r="A293" s="113"/>
      <c r="B293" s="162" t="s">
        <v>457</v>
      </c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53"/>
      <c r="AQ293" s="118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</row>
    <row r="294" spans="1:74" s="117" customFormat="1" ht="18" hidden="1" customHeight="1">
      <c r="A294" s="113"/>
      <c r="B294" s="162" t="s">
        <v>458</v>
      </c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>
        <v>35</v>
      </c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53"/>
      <c r="AQ294" s="118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</row>
    <row r="295" spans="1:74" s="117" customFormat="1" ht="18" hidden="1" customHeight="1">
      <c r="A295" s="113"/>
      <c r="B295" s="162" t="s">
        <v>1305</v>
      </c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>
        <v>5</v>
      </c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53"/>
      <c r="AQ295" s="118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</row>
    <row r="296" spans="1:74" s="117" customFormat="1" ht="18" hidden="1" customHeight="1">
      <c r="A296" s="113"/>
      <c r="B296" s="162" t="s">
        <v>0</v>
      </c>
      <c r="C296" s="115"/>
      <c r="D296" s="115"/>
      <c r="E296" s="115"/>
      <c r="F296" s="115"/>
      <c r="G296" s="115"/>
      <c r="H296" s="115"/>
      <c r="I296" s="115"/>
      <c r="J296" s="115"/>
      <c r="K296" s="115"/>
      <c r="L296" s="115">
        <v>7</v>
      </c>
      <c r="M296" s="115"/>
      <c r="N296" s="115">
        <v>3</v>
      </c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53"/>
      <c r="AQ296" s="24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</row>
    <row r="297" spans="1:74" s="139" customFormat="1" ht="18" customHeight="1">
      <c r="A297" s="124">
        <v>7</v>
      </c>
      <c r="B297" s="125" t="s">
        <v>528</v>
      </c>
      <c r="C297" s="126">
        <f>SUM(D297:AO297)</f>
        <v>2913.6</v>
      </c>
      <c r="D297" s="126">
        <f t="shared" ref="D297:W297" si="38">D298+D334</f>
        <v>1718.4</v>
      </c>
      <c r="E297" s="126">
        <f t="shared" si="38"/>
        <v>57.5</v>
      </c>
      <c r="F297" s="126">
        <f t="shared" si="38"/>
        <v>0</v>
      </c>
      <c r="G297" s="126">
        <f t="shared" si="38"/>
        <v>0</v>
      </c>
      <c r="H297" s="126">
        <f t="shared" si="38"/>
        <v>0</v>
      </c>
      <c r="I297" s="126">
        <f t="shared" si="38"/>
        <v>0</v>
      </c>
      <c r="J297" s="126">
        <f t="shared" si="38"/>
        <v>14</v>
      </c>
      <c r="K297" s="126">
        <f t="shared" si="38"/>
        <v>0</v>
      </c>
      <c r="L297" s="126">
        <f t="shared" si="38"/>
        <v>510.09999999999997</v>
      </c>
      <c r="M297" s="126">
        <f t="shared" si="38"/>
        <v>0</v>
      </c>
      <c r="N297" s="126">
        <f t="shared" si="38"/>
        <v>0</v>
      </c>
      <c r="O297" s="126">
        <f t="shared" si="38"/>
        <v>0</v>
      </c>
      <c r="P297" s="126">
        <f t="shared" si="38"/>
        <v>0</v>
      </c>
      <c r="Q297" s="126">
        <f t="shared" si="38"/>
        <v>0</v>
      </c>
      <c r="R297" s="126">
        <f t="shared" si="38"/>
        <v>0</v>
      </c>
      <c r="S297" s="126">
        <f>S298+S334</f>
        <v>16.2</v>
      </c>
      <c r="T297" s="126">
        <f t="shared" si="38"/>
        <v>0</v>
      </c>
      <c r="U297" s="126">
        <f t="shared" si="38"/>
        <v>0</v>
      </c>
      <c r="V297" s="126">
        <f t="shared" si="38"/>
        <v>0</v>
      </c>
      <c r="W297" s="126">
        <f t="shared" si="38"/>
        <v>0</v>
      </c>
      <c r="X297" s="126">
        <f>X299+X334</f>
        <v>549.4</v>
      </c>
      <c r="Y297" s="126">
        <f t="shared" ref="Y297:AO297" si="39">Y298+Y334</f>
        <v>0</v>
      </c>
      <c r="Z297" s="126">
        <f t="shared" si="39"/>
        <v>0</v>
      </c>
      <c r="AA297" s="126">
        <f t="shared" si="39"/>
        <v>0</v>
      </c>
      <c r="AB297" s="126">
        <f t="shared" si="39"/>
        <v>0</v>
      </c>
      <c r="AC297" s="126">
        <f t="shared" si="39"/>
        <v>0</v>
      </c>
      <c r="AD297" s="126">
        <f t="shared" si="39"/>
        <v>0</v>
      </c>
      <c r="AE297" s="126">
        <f t="shared" si="39"/>
        <v>0</v>
      </c>
      <c r="AF297" s="126">
        <f t="shared" si="39"/>
        <v>39</v>
      </c>
      <c r="AG297" s="126">
        <f t="shared" si="39"/>
        <v>0</v>
      </c>
      <c r="AH297" s="126">
        <f t="shared" si="39"/>
        <v>0</v>
      </c>
      <c r="AI297" s="126">
        <f t="shared" si="39"/>
        <v>0</v>
      </c>
      <c r="AJ297" s="126">
        <f t="shared" si="39"/>
        <v>0</v>
      </c>
      <c r="AK297" s="126">
        <f t="shared" si="39"/>
        <v>9</v>
      </c>
      <c r="AL297" s="126">
        <f t="shared" si="39"/>
        <v>0</v>
      </c>
      <c r="AM297" s="126">
        <f t="shared" si="39"/>
        <v>0</v>
      </c>
      <c r="AN297" s="126">
        <f t="shared" si="39"/>
        <v>0</v>
      </c>
      <c r="AO297" s="126">
        <f t="shared" si="39"/>
        <v>0</v>
      </c>
      <c r="AP297" s="138"/>
      <c r="AQ297" s="195"/>
      <c r="AR297" s="196"/>
      <c r="AS297" s="196"/>
      <c r="AT297" s="196"/>
      <c r="AU297" s="196"/>
      <c r="AV297" s="196"/>
      <c r="AW297" s="196"/>
      <c r="AX297" s="196"/>
      <c r="AY297" s="196"/>
      <c r="AZ297" s="196"/>
      <c r="BA297" s="196"/>
      <c r="BB297" s="196"/>
      <c r="BC297" s="196"/>
      <c r="BD297" s="196"/>
      <c r="BE297" s="196"/>
      <c r="BF297" s="196"/>
      <c r="BG297" s="196"/>
      <c r="BH297" s="196"/>
      <c r="BI297" s="196"/>
      <c r="BJ297" s="196"/>
      <c r="BK297" s="196"/>
      <c r="BL297" s="196"/>
      <c r="BM297" s="196"/>
      <c r="BN297" s="196"/>
      <c r="BO297" s="196"/>
      <c r="BP297" s="196"/>
      <c r="BQ297" s="196"/>
      <c r="BR297" s="196"/>
      <c r="BS297" s="196"/>
      <c r="BT297" s="196"/>
      <c r="BU297" s="196"/>
      <c r="BV297" s="196"/>
    </row>
    <row r="298" spans="1:74" s="117" customFormat="1" ht="18" customHeight="1">
      <c r="A298" s="113"/>
      <c r="B298" s="123" t="s">
        <v>1214</v>
      </c>
      <c r="C298" s="115">
        <f>SUM(D298:AO298)</f>
        <v>2316.1999999999998</v>
      </c>
      <c r="D298" s="115">
        <f>SUM(D300:D333)</f>
        <v>1718.4</v>
      </c>
      <c r="E298" s="115">
        <f>SUM(E300:E333)</f>
        <v>57.5</v>
      </c>
      <c r="F298" s="115"/>
      <c r="G298" s="115"/>
      <c r="H298" s="115"/>
      <c r="I298" s="115"/>
      <c r="J298" s="115">
        <f>SUM(J300:J333)</f>
        <v>14</v>
      </c>
      <c r="K298" s="115"/>
      <c r="L298" s="115">
        <f>SUM(L299:L334)</f>
        <v>510.09999999999997</v>
      </c>
      <c r="M298" s="115">
        <f t="shared" ref="M298:R298" si="40">SUM(M299:M334)</f>
        <v>0</v>
      </c>
      <c r="N298" s="115">
        <f t="shared" si="40"/>
        <v>0</v>
      </c>
      <c r="O298" s="115">
        <f t="shared" si="40"/>
        <v>0</v>
      </c>
      <c r="P298" s="115">
        <f t="shared" si="40"/>
        <v>0</v>
      </c>
      <c r="Q298" s="115">
        <f t="shared" si="40"/>
        <v>0</v>
      </c>
      <c r="R298" s="115">
        <f t="shared" si="40"/>
        <v>0</v>
      </c>
      <c r="S298" s="115">
        <f>SUM(S299:S333)</f>
        <v>16.2</v>
      </c>
      <c r="T298" s="115">
        <f>SUM(T299:T334)</f>
        <v>0</v>
      </c>
      <c r="U298" s="115">
        <f>SUM(U299:U334)</f>
        <v>0</v>
      </c>
      <c r="V298" s="115">
        <f>SUM(V299:V334)</f>
        <v>0</v>
      </c>
      <c r="W298" s="115">
        <f>SUM(W299:W334)</f>
        <v>0</v>
      </c>
      <c r="X298" s="115">
        <v>0</v>
      </c>
      <c r="Y298" s="115">
        <f>SUM(Y299:Y334)</f>
        <v>0</v>
      </c>
      <c r="Z298" s="115">
        <f>SUM(Z299:Z334)</f>
        <v>0</v>
      </c>
      <c r="AA298" s="115"/>
      <c r="AB298" s="115"/>
      <c r="AC298" s="115"/>
      <c r="AD298" s="115">
        <f>SUM(AD300:AD333)</f>
        <v>0</v>
      </c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Q298" s="118"/>
      <c r="AR298" s="119"/>
      <c r="AS298" s="214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</row>
    <row r="299" spans="1:74" s="117" customFormat="1" ht="18.75" customHeight="1">
      <c r="A299" s="113"/>
      <c r="B299" s="123" t="s">
        <v>1246</v>
      </c>
      <c r="C299" s="115">
        <f>SUM(D299:AO299)</f>
        <v>130</v>
      </c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>
        <f>X310</f>
        <v>130</v>
      </c>
      <c r="Y299" s="115"/>
      <c r="Z299" s="115"/>
      <c r="AA299" s="115"/>
      <c r="AB299" s="115"/>
      <c r="AC299" s="115"/>
      <c r="AD299" s="115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Q299" s="217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</row>
    <row r="300" spans="1:74" s="117" customFormat="1" ht="18" hidden="1" customHeight="1">
      <c r="A300" s="113"/>
      <c r="B300" s="122" t="s">
        <v>532</v>
      </c>
      <c r="C300" s="154"/>
      <c r="D300" s="115">
        <v>65</v>
      </c>
      <c r="E300" s="115"/>
      <c r="F300" s="115"/>
      <c r="G300" s="115"/>
      <c r="H300" s="115"/>
      <c r="I300" s="115"/>
      <c r="J300" s="115"/>
      <c r="K300" s="115"/>
      <c r="L300" s="115">
        <v>25</v>
      </c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Q300" s="118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</row>
    <row r="301" spans="1:74" s="117" customFormat="1" ht="18" hidden="1" customHeight="1">
      <c r="A301" s="113"/>
      <c r="B301" s="122" t="s">
        <v>533</v>
      </c>
      <c r="C301" s="154"/>
      <c r="D301" s="115">
        <v>85</v>
      </c>
      <c r="E301" s="115"/>
      <c r="F301" s="115"/>
      <c r="G301" s="115"/>
      <c r="H301" s="115"/>
      <c r="I301" s="115"/>
      <c r="J301" s="115"/>
      <c r="K301" s="115"/>
      <c r="L301" s="115">
        <v>72</v>
      </c>
      <c r="M301" s="115"/>
      <c r="N301" s="115"/>
      <c r="O301" s="115"/>
      <c r="P301" s="115"/>
      <c r="Q301" s="115"/>
      <c r="R301" s="115"/>
      <c r="S301" s="115">
        <v>16.2</v>
      </c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Q301" s="118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</row>
    <row r="302" spans="1:74" s="117" customFormat="1" ht="18" hidden="1" customHeight="1">
      <c r="A302" s="113"/>
      <c r="B302" s="122" t="s">
        <v>530</v>
      </c>
      <c r="C302" s="115"/>
      <c r="D302" s="115">
        <v>8.5</v>
      </c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Q302" s="118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</row>
    <row r="303" spans="1:74" s="117" customFormat="1" ht="18" hidden="1" customHeight="1">
      <c r="A303" s="113"/>
      <c r="B303" s="122" t="s">
        <v>531</v>
      </c>
      <c r="C303" s="115"/>
      <c r="D303" s="115">
        <v>52</v>
      </c>
      <c r="E303" s="115"/>
      <c r="F303" s="115"/>
      <c r="G303" s="115"/>
      <c r="H303" s="115"/>
      <c r="I303" s="115"/>
      <c r="J303" s="115"/>
      <c r="K303" s="115"/>
      <c r="L303" s="115">
        <v>10</v>
      </c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Q303" s="118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</row>
    <row r="304" spans="1:74" s="117" customFormat="1" ht="18" hidden="1" customHeight="1">
      <c r="A304" s="113"/>
      <c r="B304" s="122" t="s">
        <v>534</v>
      </c>
      <c r="C304" s="115"/>
      <c r="D304" s="115">
        <v>130</v>
      </c>
      <c r="E304" s="115"/>
      <c r="F304" s="115"/>
      <c r="G304" s="115"/>
      <c r="H304" s="115"/>
      <c r="I304" s="115"/>
      <c r="J304" s="115"/>
      <c r="K304" s="115"/>
      <c r="L304" s="115">
        <v>36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Q304" s="118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</row>
    <row r="305" spans="1:74" s="117" customFormat="1" ht="18" hidden="1" customHeight="1">
      <c r="A305" s="113"/>
      <c r="B305" s="122" t="s">
        <v>535</v>
      </c>
      <c r="C305" s="115"/>
      <c r="D305" s="115">
        <v>50</v>
      </c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Q305" s="118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</row>
    <row r="306" spans="1:74" s="117" customFormat="1" ht="18" hidden="1" customHeight="1">
      <c r="A306" s="113"/>
      <c r="B306" s="122" t="s">
        <v>536</v>
      </c>
      <c r="C306" s="115"/>
      <c r="D306" s="115">
        <v>72</v>
      </c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Q306" s="118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</row>
    <row r="307" spans="1:74" s="117" customFormat="1" ht="18" hidden="1" customHeight="1">
      <c r="A307" s="113"/>
      <c r="B307" s="122" t="s">
        <v>537</v>
      </c>
      <c r="C307" s="115"/>
      <c r="D307" s="115">
        <v>35</v>
      </c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Q307" s="118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</row>
    <row r="308" spans="1:74" s="117" customFormat="1" ht="18" hidden="1" customHeight="1">
      <c r="A308" s="113"/>
      <c r="B308" s="122" t="s">
        <v>538</v>
      </c>
      <c r="C308" s="115"/>
      <c r="D308" s="115">
        <v>75</v>
      </c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Q308" s="118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</row>
    <row r="309" spans="1:74" s="117" customFormat="1" ht="18" hidden="1" customHeight="1">
      <c r="A309" s="113"/>
      <c r="B309" s="122" t="s">
        <v>539</v>
      </c>
      <c r="C309" s="115"/>
      <c r="D309" s="115">
        <v>68</v>
      </c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Q309" s="118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</row>
    <row r="310" spans="1:74" s="117" customFormat="1" ht="18" hidden="1" customHeight="1">
      <c r="A310" s="113"/>
      <c r="B310" s="122" t="s">
        <v>563</v>
      </c>
      <c r="C310" s="115"/>
      <c r="D310" s="115">
        <v>148</v>
      </c>
      <c r="E310" s="115"/>
      <c r="F310" s="115"/>
      <c r="G310" s="115"/>
      <c r="H310" s="115"/>
      <c r="I310" s="115"/>
      <c r="J310" s="115"/>
      <c r="K310" s="115"/>
      <c r="L310" s="115">
        <v>98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>
        <v>130</v>
      </c>
      <c r="Y310" s="115"/>
      <c r="Z310" s="115"/>
      <c r="AA310" s="115"/>
      <c r="AB310" s="115"/>
      <c r="AC310" s="115"/>
      <c r="AD310" s="115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Q310" s="118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</row>
    <row r="311" spans="1:74" s="117" customFormat="1" ht="18" hidden="1" customHeight="1">
      <c r="A311" s="113"/>
      <c r="B311" s="122" t="s">
        <v>540</v>
      </c>
      <c r="C311" s="115"/>
      <c r="D311" s="115">
        <v>27</v>
      </c>
      <c r="E311" s="115"/>
      <c r="F311" s="115"/>
      <c r="G311" s="115"/>
      <c r="H311" s="115"/>
      <c r="I311" s="115"/>
      <c r="J311" s="115"/>
      <c r="K311" s="115"/>
      <c r="L311" s="115">
        <v>1.7</v>
      </c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Q311" s="118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</row>
    <row r="312" spans="1:74" s="117" customFormat="1" ht="18" hidden="1" customHeight="1">
      <c r="A312" s="113"/>
      <c r="B312" s="122" t="s">
        <v>541</v>
      </c>
      <c r="C312" s="115"/>
      <c r="D312" s="115">
        <v>55</v>
      </c>
      <c r="E312" s="115"/>
      <c r="F312" s="115"/>
      <c r="G312" s="115"/>
      <c r="H312" s="115"/>
      <c r="I312" s="115"/>
      <c r="J312" s="115"/>
      <c r="K312" s="115"/>
      <c r="L312" s="115">
        <v>2.4</v>
      </c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Q312" s="118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</row>
    <row r="313" spans="1:74" s="117" customFormat="1" ht="18" hidden="1" customHeight="1">
      <c r="A313" s="113"/>
      <c r="B313" s="122" t="s">
        <v>542</v>
      </c>
      <c r="C313" s="115"/>
      <c r="D313" s="115">
        <v>88</v>
      </c>
      <c r="E313" s="115"/>
      <c r="F313" s="115"/>
      <c r="G313" s="115"/>
      <c r="H313" s="115"/>
      <c r="I313" s="115"/>
      <c r="J313" s="115"/>
      <c r="K313" s="115"/>
      <c r="L313" s="115">
        <v>26.8</v>
      </c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Q313" s="118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</row>
    <row r="314" spans="1:74" s="117" customFormat="1" ht="18" hidden="1" customHeight="1">
      <c r="A314" s="113"/>
      <c r="B314" s="122" t="s">
        <v>543</v>
      </c>
      <c r="C314" s="115"/>
      <c r="D314" s="115">
        <v>80</v>
      </c>
      <c r="E314" s="115"/>
      <c r="F314" s="115"/>
      <c r="G314" s="115"/>
      <c r="H314" s="115"/>
      <c r="I314" s="115"/>
      <c r="J314" s="115"/>
      <c r="K314" s="115"/>
      <c r="L314" s="115">
        <v>21</v>
      </c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Q314" s="118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</row>
    <row r="315" spans="1:74" s="117" customFormat="1" ht="18" hidden="1" customHeight="1">
      <c r="A315" s="113"/>
      <c r="B315" s="122" t="s">
        <v>544</v>
      </c>
      <c r="C315" s="115"/>
      <c r="D315" s="115">
        <v>87</v>
      </c>
      <c r="E315" s="115"/>
      <c r="F315" s="115"/>
      <c r="G315" s="115"/>
      <c r="H315" s="115"/>
      <c r="I315" s="115"/>
      <c r="J315" s="115">
        <v>5</v>
      </c>
      <c r="K315" s="115"/>
      <c r="L315" s="115">
        <v>8.6999999999999993</v>
      </c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Q315" s="118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</row>
    <row r="316" spans="1:74" s="117" customFormat="1" ht="18" hidden="1" customHeight="1">
      <c r="A316" s="113"/>
      <c r="B316" s="122" t="s">
        <v>545</v>
      </c>
      <c r="C316" s="115"/>
      <c r="D316" s="115">
        <v>30</v>
      </c>
      <c r="E316" s="115"/>
      <c r="F316" s="115"/>
      <c r="G316" s="115"/>
      <c r="H316" s="115"/>
      <c r="I316" s="115"/>
      <c r="J316" s="115">
        <v>9</v>
      </c>
      <c r="K316" s="115"/>
      <c r="L316" s="115">
        <v>9.9</v>
      </c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Q316" s="118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</row>
    <row r="317" spans="1:74" s="117" customFormat="1" ht="18" hidden="1" customHeight="1">
      <c r="A317" s="113"/>
      <c r="B317" s="122" t="s">
        <v>546</v>
      </c>
      <c r="C317" s="115"/>
      <c r="D317" s="115">
        <v>18.899999999999999</v>
      </c>
      <c r="E317" s="115"/>
      <c r="F317" s="115"/>
      <c r="G317" s="115"/>
      <c r="H317" s="115"/>
      <c r="I317" s="115"/>
      <c r="J317" s="115"/>
      <c r="K317" s="115"/>
      <c r="L317" s="115">
        <v>8</v>
      </c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Q317" s="118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</row>
    <row r="318" spans="1:74" s="117" customFormat="1" ht="18" hidden="1" customHeight="1">
      <c r="A318" s="113"/>
      <c r="B318" s="122" t="s">
        <v>547</v>
      </c>
      <c r="C318" s="115"/>
      <c r="D318" s="115">
        <v>112</v>
      </c>
      <c r="E318" s="115"/>
      <c r="F318" s="115"/>
      <c r="G318" s="115"/>
      <c r="H318" s="115"/>
      <c r="I318" s="115"/>
      <c r="J318" s="115"/>
      <c r="K318" s="115"/>
      <c r="L318" s="115">
        <v>58.8</v>
      </c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Q318" s="24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</row>
    <row r="319" spans="1:74" s="117" customFormat="1" ht="18" hidden="1" customHeight="1">
      <c r="A319" s="113"/>
      <c r="B319" s="122" t="s">
        <v>548</v>
      </c>
      <c r="C319" s="115"/>
      <c r="D319" s="115">
        <v>83</v>
      </c>
      <c r="E319" s="115"/>
      <c r="F319" s="115"/>
      <c r="G319" s="115"/>
      <c r="H319" s="115"/>
      <c r="I319" s="115"/>
      <c r="J319" s="115"/>
      <c r="K319" s="115"/>
      <c r="L319" s="115">
        <v>37.6</v>
      </c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Q319" s="118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</row>
    <row r="320" spans="1:74" s="117" customFormat="1" ht="18" hidden="1" customHeight="1">
      <c r="A320" s="113"/>
      <c r="B320" s="122" t="s">
        <v>549</v>
      </c>
      <c r="C320" s="115"/>
      <c r="D320" s="115">
        <v>32</v>
      </c>
      <c r="E320" s="115"/>
      <c r="F320" s="115"/>
      <c r="G320" s="115"/>
      <c r="H320" s="115"/>
      <c r="I320" s="115"/>
      <c r="J320" s="115"/>
      <c r="K320" s="115"/>
      <c r="L320" s="115">
        <v>37</v>
      </c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Q320" s="118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</row>
    <row r="321" spans="1:74" s="117" customFormat="1" ht="18" hidden="1" customHeight="1">
      <c r="A321" s="113"/>
      <c r="B321" s="122" t="s">
        <v>550</v>
      </c>
      <c r="C321" s="115"/>
      <c r="D321" s="115">
        <v>50</v>
      </c>
      <c r="E321" s="115"/>
      <c r="F321" s="115"/>
      <c r="G321" s="115"/>
      <c r="H321" s="115"/>
      <c r="I321" s="115"/>
      <c r="J321" s="115"/>
      <c r="K321" s="115"/>
      <c r="L321" s="115">
        <v>42.2</v>
      </c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Q321" s="118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</row>
    <row r="322" spans="1:74" s="117" customFormat="1" ht="18" hidden="1" customHeight="1">
      <c r="A322" s="113"/>
      <c r="B322" s="122" t="s">
        <v>551</v>
      </c>
      <c r="C322" s="115"/>
      <c r="D322" s="115"/>
      <c r="E322" s="115"/>
      <c r="F322" s="115"/>
      <c r="G322" s="115"/>
      <c r="H322" s="115"/>
      <c r="I322" s="115"/>
      <c r="J322" s="115"/>
      <c r="K322" s="115"/>
      <c r="L322" s="115">
        <v>15</v>
      </c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Q322" s="118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</row>
    <row r="323" spans="1:74" s="117" customFormat="1" ht="18" hidden="1" customHeight="1">
      <c r="A323" s="113"/>
      <c r="B323" s="122" t="s">
        <v>589</v>
      </c>
      <c r="C323" s="115"/>
      <c r="D323" s="115"/>
      <c r="E323" s="115">
        <v>30</v>
      </c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Q323" s="118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</row>
    <row r="324" spans="1:74" s="117" customFormat="1" ht="18" hidden="1" customHeight="1">
      <c r="A324" s="113"/>
      <c r="B324" s="122" t="s">
        <v>590</v>
      </c>
      <c r="C324" s="115"/>
      <c r="D324" s="115"/>
      <c r="E324" s="115">
        <v>10.5</v>
      </c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Q324" s="118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</row>
    <row r="325" spans="1:74" s="117" customFormat="1" ht="18" hidden="1" customHeight="1">
      <c r="A325" s="113"/>
      <c r="B325" s="122" t="s">
        <v>591</v>
      </c>
      <c r="C325" s="115"/>
      <c r="D325" s="115">
        <v>45</v>
      </c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Q325" s="118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</row>
    <row r="326" spans="1:74" s="117" customFormat="1" ht="18" hidden="1" customHeight="1">
      <c r="A326" s="113"/>
      <c r="B326" s="122" t="s">
        <v>485</v>
      </c>
      <c r="C326" s="154"/>
      <c r="D326" s="115">
        <v>20</v>
      </c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Q326" s="118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</row>
    <row r="327" spans="1:74" s="117" customFormat="1" ht="18" hidden="1" customHeight="1">
      <c r="A327" s="113"/>
      <c r="B327" s="122" t="s">
        <v>483</v>
      </c>
      <c r="C327" s="154"/>
      <c r="D327" s="115">
        <v>22</v>
      </c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Q327" s="118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</row>
    <row r="328" spans="1:74" s="117" customFormat="1" ht="18" hidden="1" customHeight="1">
      <c r="A328" s="113"/>
      <c r="B328" s="122" t="s">
        <v>482</v>
      </c>
      <c r="C328" s="115"/>
      <c r="D328" s="115">
        <v>28</v>
      </c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Q328" s="118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</row>
    <row r="329" spans="1:74" s="117" customFormat="1" ht="18" hidden="1" customHeight="1">
      <c r="A329" s="113"/>
      <c r="B329" s="122" t="s">
        <v>592</v>
      </c>
      <c r="C329" s="115"/>
      <c r="D329" s="115">
        <v>90</v>
      </c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Q329" s="118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</row>
    <row r="330" spans="1:74" s="117" customFormat="1" ht="18" hidden="1" customHeight="1">
      <c r="A330" s="113"/>
      <c r="B330" s="122" t="s">
        <v>593</v>
      </c>
      <c r="C330" s="115"/>
      <c r="D330" s="115">
        <v>52</v>
      </c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Q330" s="118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</row>
    <row r="331" spans="1:74" s="117" customFormat="1" ht="18" hidden="1" customHeight="1">
      <c r="A331" s="113"/>
      <c r="B331" s="122" t="s">
        <v>560</v>
      </c>
      <c r="C331" s="115"/>
      <c r="D331" s="115"/>
      <c r="E331" s="115">
        <v>14</v>
      </c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Q331" s="118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</row>
    <row r="332" spans="1:74" s="117" customFormat="1" ht="18" hidden="1" customHeight="1">
      <c r="A332" s="113"/>
      <c r="B332" s="122" t="s">
        <v>561</v>
      </c>
      <c r="C332" s="115"/>
      <c r="D332" s="115"/>
      <c r="E332" s="115">
        <v>3</v>
      </c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Q332" s="118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</row>
    <row r="333" spans="1:74" s="117" customFormat="1" ht="18" hidden="1" customHeight="1">
      <c r="A333" s="113"/>
      <c r="B333" s="122" t="s">
        <v>562</v>
      </c>
      <c r="C333" s="115"/>
      <c r="D333" s="115">
        <v>10</v>
      </c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Q333" s="118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</row>
    <row r="334" spans="1:74" s="117" customFormat="1" ht="82.2">
      <c r="A334" s="113"/>
      <c r="B334" s="209" t="s">
        <v>564</v>
      </c>
      <c r="C334" s="115">
        <f>SUM(D334:AO334)</f>
        <v>467.4</v>
      </c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>
        <f t="shared" ref="X334:AK334" si="41">SUM(X335:X342)</f>
        <v>419.4</v>
      </c>
      <c r="Y334" s="115">
        <f t="shared" si="41"/>
        <v>0</v>
      </c>
      <c r="Z334" s="115">
        <f t="shared" si="41"/>
        <v>0</v>
      </c>
      <c r="AA334" s="115">
        <f t="shared" si="41"/>
        <v>0</v>
      </c>
      <c r="AB334" s="115">
        <f t="shared" si="41"/>
        <v>0</v>
      </c>
      <c r="AC334" s="115">
        <f t="shared" si="41"/>
        <v>0</v>
      </c>
      <c r="AD334" s="115">
        <f t="shared" si="41"/>
        <v>0</v>
      </c>
      <c r="AE334" s="115">
        <f t="shared" si="41"/>
        <v>0</v>
      </c>
      <c r="AF334" s="115">
        <f t="shared" si="41"/>
        <v>39</v>
      </c>
      <c r="AG334" s="115">
        <f t="shared" si="41"/>
        <v>0</v>
      </c>
      <c r="AH334" s="115">
        <f t="shared" si="41"/>
        <v>0</v>
      </c>
      <c r="AI334" s="115">
        <f t="shared" si="41"/>
        <v>0</v>
      </c>
      <c r="AJ334" s="115">
        <f t="shared" si="41"/>
        <v>0</v>
      </c>
      <c r="AK334" s="115">
        <f t="shared" si="41"/>
        <v>9</v>
      </c>
      <c r="AL334" s="116"/>
      <c r="AM334" s="116"/>
      <c r="AN334" s="116"/>
      <c r="AO334" s="116"/>
      <c r="AP334" s="155" t="s">
        <v>1282</v>
      </c>
      <c r="AQ334" s="118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</row>
    <row r="335" spans="1:74" s="117" customFormat="1" ht="18" hidden="1" customHeight="1">
      <c r="A335" s="113"/>
      <c r="B335" s="122" t="s">
        <v>553</v>
      </c>
      <c r="C335" s="15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>
        <v>55</v>
      </c>
      <c r="Y335" s="115"/>
      <c r="Z335" s="115"/>
      <c r="AA335" s="115"/>
      <c r="AB335" s="115"/>
      <c r="AC335" s="115"/>
      <c r="AD335" s="115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Q335" s="118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</row>
    <row r="336" spans="1:74" s="117" customFormat="1" ht="18" hidden="1" customHeight="1">
      <c r="A336" s="113"/>
      <c r="B336" s="122" t="s">
        <v>552</v>
      </c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>
        <v>14.5</v>
      </c>
      <c r="Y336" s="115"/>
      <c r="Z336" s="115"/>
      <c r="AA336" s="115"/>
      <c r="AB336" s="115"/>
      <c r="AC336" s="115"/>
      <c r="AD336" s="115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Q336" s="118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</row>
    <row r="337" spans="1:74" s="117" customFormat="1" ht="18" hidden="1" customHeight="1">
      <c r="A337" s="113"/>
      <c r="B337" s="122" t="s">
        <v>554</v>
      </c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>
        <v>69.5</v>
      </c>
      <c r="Y337" s="115"/>
      <c r="Z337" s="115"/>
      <c r="AA337" s="115"/>
      <c r="AB337" s="115"/>
      <c r="AC337" s="115"/>
      <c r="AD337" s="115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Q337" s="118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</row>
    <row r="338" spans="1:74" s="117" customFormat="1" ht="18" hidden="1" customHeight="1">
      <c r="A338" s="113"/>
      <c r="B338" s="122" t="s">
        <v>555</v>
      </c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>
        <v>24</v>
      </c>
      <c r="Y338" s="115"/>
      <c r="Z338" s="115"/>
      <c r="AA338" s="115"/>
      <c r="AB338" s="115"/>
      <c r="AC338" s="115"/>
      <c r="AD338" s="115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Q338" s="118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</row>
    <row r="339" spans="1:74" s="117" customFormat="1" ht="18" hidden="1" customHeight="1">
      <c r="A339" s="113"/>
      <c r="B339" s="122" t="s">
        <v>556</v>
      </c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>
        <v>89</v>
      </c>
      <c r="Y339" s="115"/>
      <c r="Z339" s="115"/>
      <c r="AA339" s="115"/>
      <c r="AB339" s="115"/>
      <c r="AC339" s="115"/>
      <c r="AD339" s="115"/>
      <c r="AE339" s="116"/>
      <c r="AF339" s="116">
        <v>4</v>
      </c>
      <c r="AG339" s="116"/>
      <c r="AH339" s="116"/>
      <c r="AI339" s="116"/>
      <c r="AJ339" s="116"/>
      <c r="AK339" s="116">
        <v>3</v>
      </c>
      <c r="AL339" s="116"/>
      <c r="AM339" s="116"/>
      <c r="AN339" s="116"/>
      <c r="AO339" s="116"/>
      <c r="AQ339" s="118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</row>
    <row r="340" spans="1:74" s="117" customFormat="1" ht="18" hidden="1" customHeight="1">
      <c r="A340" s="113"/>
      <c r="B340" s="122" t="s">
        <v>557</v>
      </c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>
        <v>80</v>
      </c>
      <c r="Y340" s="115"/>
      <c r="Z340" s="115"/>
      <c r="AA340" s="115"/>
      <c r="AB340" s="115"/>
      <c r="AC340" s="115"/>
      <c r="AD340" s="115"/>
      <c r="AE340" s="116"/>
      <c r="AF340" s="116">
        <v>5</v>
      </c>
      <c r="AG340" s="116"/>
      <c r="AH340" s="116"/>
      <c r="AI340" s="116"/>
      <c r="AJ340" s="116"/>
      <c r="AK340" s="116">
        <v>6</v>
      </c>
      <c r="AL340" s="116"/>
      <c r="AM340" s="116"/>
      <c r="AN340" s="116"/>
      <c r="AO340" s="116"/>
      <c r="AQ340" s="118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19"/>
      <c r="BU340" s="119"/>
      <c r="BV340" s="119"/>
    </row>
    <row r="341" spans="1:74" s="117" customFormat="1" ht="18" hidden="1" customHeight="1">
      <c r="A341" s="113"/>
      <c r="B341" s="122" t="s">
        <v>594</v>
      </c>
      <c r="C341" s="15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>
        <v>53</v>
      </c>
      <c r="Y341" s="115"/>
      <c r="Z341" s="115"/>
      <c r="AA341" s="115"/>
      <c r="AB341" s="115"/>
      <c r="AC341" s="115"/>
      <c r="AD341" s="115"/>
      <c r="AE341" s="116"/>
      <c r="AF341" s="116">
        <v>30</v>
      </c>
      <c r="AG341" s="116"/>
      <c r="AH341" s="116"/>
      <c r="AI341" s="116"/>
      <c r="AJ341" s="116"/>
      <c r="AK341" s="116"/>
      <c r="AL341" s="116"/>
      <c r="AM341" s="116"/>
      <c r="AN341" s="116"/>
      <c r="AO341" s="116"/>
      <c r="AQ341" s="118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19"/>
      <c r="BU341" s="119"/>
      <c r="BV341" s="119"/>
    </row>
    <row r="342" spans="1:74" s="117" customFormat="1" ht="18" hidden="1" customHeight="1">
      <c r="A342" s="113"/>
      <c r="B342" s="122" t="s">
        <v>558</v>
      </c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>
        <v>34.4</v>
      </c>
      <c r="Y342" s="115"/>
      <c r="Z342" s="115"/>
      <c r="AA342" s="115"/>
      <c r="AB342" s="115"/>
      <c r="AC342" s="115"/>
      <c r="AD342" s="115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Q342" s="118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19"/>
      <c r="BU342" s="119"/>
      <c r="BV342" s="119"/>
    </row>
    <row r="343" spans="1:74" s="212" customFormat="1" ht="18" customHeight="1">
      <c r="A343" s="165" t="s">
        <v>266</v>
      </c>
      <c r="B343" s="165" t="s">
        <v>252</v>
      </c>
      <c r="C343" s="156">
        <f>SUM(D343:AO343)</f>
        <v>13300.979999999998</v>
      </c>
      <c r="D343" s="156">
        <f>D344+D360+D419+D452+D490+D509+D624</f>
        <v>5107.13</v>
      </c>
      <c r="E343" s="156">
        <f>E344+E360+E419+E452+E490+E509+E624</f>
        <v>1184.52</v>
      </c>
      <c r="F343" s="156">
        <f>F344+F360+F419+F452+F490+F509+F625</f>
        <v>0</v>
      </c>
      <c r="G343" s="156">
        <f>G344+G360+G419+G452+G490+G509+G625</f>
        <v>0</v>
      </c>
      <c r="H343" s="156">
        <f>H344+H360+H419+H452+H490+H509+H625</f>
        <v>0</v>
      </c>
      <c r="I343" s="156">
        <f>I344+I360+I419+I452+I490+I509+I625</f>
        <v>0</v>
      </c>
      <c r="J343" s="156">
        <f>J344+J360+J419+J452+J490+J509+J624</f>
        <v>46</v>
      </c>
      <c r="K343" s="156">
        <f>K344+K360+K419+K452+K490+K509+K625</f>
        <v>0</v>
      </c>
      <c r="L343" s="156">
        <f>L344+L360+L419+L452+L490+L509+L624</f>
        <v>687.16</v>
      </c>
      <c r="M343" s="156">
        <f>M344+M360+M419+M452+M490+M509+M625</f>
        <v>0</v>
      </c>
      <c r="N343" s="156">
        <f>N344+N360+N419+N452+N490+N509+N625</f>
        <v>0</v>
      </c>
      <c r="O343" s="156">
        <f>O344+O360+O419+O452+O490+O509+O625</f>
        <v>0</v>
      </c>
      <c r="P343" s="156">
        <f>P344+P360+P419+P452+P490+P509+P624</f>
        <v>4214.7299999999996</v>
      </c>
      <c r="Q343" s="156">
        <f t="shared" ref="Q343:AD343" si="42">Q344+Q360+Q419+Q452+Q490+Q509+Q624</f>
        <v>0</v>
      </c>
      <c r="R343" s="156">
        <f t="shared" si="42"/>
        <v>0</v>
      </c>
      <c r="S343" s="156">
        <f>S344+S360+S419+S452+S490+S509+S624</f>
        <v>21.740000000000002</v>
      </c>
      <c r="T343" s="156">
        <f t="shared" si="42"/>
        <v>0</v>
      </c>
      <c r="U343" s="156">
        <f t="shared" si="42"/>
        <v>0</v>
      </c>
      <c r="V343" s="156">
        <f t="shared" si="42"/>
        <v>0</v>
      </c>
      <c r="W343" s="156">
        <f t="shared" si="42"/>
        <v>0</v>
      </c>
      <c r="X343" s="156">
        <f t="shared" si="42"/>
        <v>1777.4</v>
      </c>
      <c r="Y343" s="156">
        <f t="shared" si="42"/>
        <v>232</v>
      </c>
      <c r="Z343" s="156">
        <f t="shared" si="42"/>
        <v>0</v>
      </c>
      <c r="AA343" s="156">
        <f t="shared" si="42"/>
        <v>0</v>
      </c>
      <c r="AB343" s="156">
        <f t="shared" si="42"/>
        <v>0</v>
      </c>
      <c r="AC343" s="156">
        <f t="shared" si="42"/>
        <v>0</v>
      </c>
      <c r="AD343" s="156">
        <f t="shared" si="42"/>
        <v>0</v>
      </c>
      <c r="AE343" s="157">
        <f>AE344+AE360+AE419+AE452+AE490+AE509+AE625</f>
        <v>0</v>
      </c>
      <c r="AF343" s="156">
        <f>AF344+AF360+AF419+AF452+AF490+AF509+AF624</f>
        <v>21</v>
      </c>
      <c r="AG343" s="156">
        <f>AG344+AG360+AG419+AG452+AG490+AG509+AG625</f>
        <v>0</v>
      </c>
      <c r="AH343" s="156">
        <f>AH344+AH360+AH419+AH452+AH490+AH509+AH625</f>
        <v>0</v>
      </c>
      <c r="AI343" s="156">
        <f>AI344+AI360+AI419+AI452+AI490+AI509+AI625</f>
        <v>0</v>
      </c>
      <c r="AJ343" s="156">
        <f>AJ344+AJ360+AJ419+AJ452+AJ490+AJ509+AJ625</f>
        <v>0</v>
      </c>
      <c r="AK343" s="156">
        <f>AK344+AK360+AK419+AK452+AK490+AK509+AK624</f>
        <v>9.3000000000000007</v>
      </c>
      <c r="AL343" s="157">
        <f>AL344+AL360+AL419+AL452+AL490+AL509+AL625</f>
        <v>0</v>
      </c>
      <c r="AM343" s="157">
        <f>AM344+AM360+AM419+AM452+AM490+AM509+AM625</f>
        <v>0</v>
      </c>
      <c r="AN343" s="157">
        <f>AN344+AN360+AN419+AN452+AN490+AN509+AN625</f>
        <v>0</v>
      </c>
      <c r="AO343" s="157">
        <f>AO344+AO360+AO419+AO452+AO490+AO509+AO625</f>
        <v>0</v>
      </c>
      <c r="AP343" s="158"/>
      <c r="AQ343" s="210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  <c r="BI343" s="211"/>
      <c r="BJ343" s="211"/>
      <c r="BK343" s="211"/>
      <c r="BL343" s="211"/>
      <c r="BM343" s="211"/>
      <c r="BN343" s="211"/>
      <c r="BO343" s="211"/>
      <c r="BP343" s="211"/>
      <c r="BQ343" s="211"/>
      <c r="BR343" s="211"/>
      <c r="BS343" s="211"/>
      <c r="BT343" s="211"/>
      <c r="BU343" s="211"/>
      <c r="BV343" s="211"/>
    </row>
    <row r="344" spans="1:74" s="139" customFormat="1" ht="18" customHeight="1">
      <c r="A344" s="124">
        <v>1</v>
      </c>
      <c r="B344" s="125" t="s">
        <v>303</v>
      </c>
      <c r="C344" s="126">
        <f>SUM(D344:AO344)</f>
        <v>239.25</v>
      </c>
      <c r="D344" s="126"/>
      <c r="E344" s="126">
        <f t="shared" ref="E344:AO344" si="43">E345</f>
        <v>239.25</v>
      </c>
      <c r="F344" s="126">
        <f t="shared" si="43"/>
        <v>0</v>
      </c>
      <c r="G344" s="126">
        <f t="shared" si="43"/>
        <v>0</v>
      </c>
      <c r="H344" s="126">
        <f t="shared" si="43"/>
        <v>0</v>
      </c>
      <c r="I344" s="126">
        <f t="shared" si="43"/>
        <v>0</v>
      </c>
      <c r="J344" s="126">
        <f t="shared" si="43"/>
        <v>0</v>
      </c>
      <c r="K344" s="126">
        <f t="shared" si="43"/>
        <v>0</v>
      </c>
      <c r="L344" s="126">
        <f t="shared" si="43"/>
        <v>0</v>
      </c>
      <c r="M344" s="126">
        <f t="shared" si="43"/>
        <v>0</v>
      </c>
      <c r="N344" s="126">
        <f t="shared" si="43"/>
        <v>0</v>
      </c>
      <c r="O344" s="126">
        <f t="shared" si="43"/>
        <v>0</v>
      </c>
      <c r="P344" s="126">
        <f t="shared" si="43"/>
        <v>0</v>
      </c>
      <c r="Q344" s="126">
        <f t="shared" si="43"/>
        <v>0</v>
      </c>
      <c r="R344" s="126">
        <f t="shared" si="43"/>
        <v>0</v>
      </c>
      <c r="S344" s="126">
        <f t="shared" si="43"/>
        <v>0</v>
      </c>
      <c r="T344" s="126">
        <f t="shared" si="43"/>
        <v>0</v>
      </c>
      <c r="U344" s="126">
        <f t="shared" si="43"/>
        <v>0</v>
      </c>
      <c r="V344" s="126">
        <f t="shared" si="43"/>
        <v>0</v>
      </c>
      <c r="W344" s="126">
        <f t="shared" si="43"/>
        <v>0</v>
      </c>
      <c r="X344" s="126">
        <f t="shared" si="43"/>
        <v>0</v>
      </c>
      <c r="Y344" s="126">
        <f t="shared" si="43"/>
        <v>0</v>
      </c>
      <c r="Z344" s="126">
        <f t="shared" si="43"/>
        <v>0</v>
      </c>
      <c r="AA344" s="126">
        <f t="shared" si="43"/>
        <v>0</v>
      </c>
      <c r="AB344" s="126">
        <f t="shared" si="43"/>
        <v>0</v>
      </c>
      <c r="AC344" s="126">
        <f t="shared" si="43"/>
        <v>0</v>
      </c>
      <c r="AD344" s="126">
        <f t="shared" si="43"/>
        <v>0</v>
      </c>
      <c r="AE344" s="126">
        <f t="shared" si="43"/>
        <v>0</v>
      </c>
      <c r="AF344" s="126">
        <f t="shared" si="43"/>
        <v>0</v>
      </c>
      <c r="AG344" s="126">
        <f t="shared" si="43"/>
        <v>0</v>
      </c>
      <c r="AH344" s="126">
        <f t="shared" si="43"/>
        <v>0</v>
      </c>
      <c r="AI344" s="126">
        <f t="shared" si="43"/>
        <v>0</v>
      </c>
      <c r="AJ344" s="126">
        <f t="shared" si="43"/>
        <v>0</v>
      </c>
      <c r="AK344" s="126">
        <f t="shared" si="43"/>
        <v>0</v>
      </c>
      <c r="AL344" s="126">
        <f t="shared" si="43"/>
        <v>0</v>
      </c>
      <c r="AM344" s="126">
        <f t="shared" si="43"/>
        <v>0</v>
      </c>
      <c r="AN344" s="126">
        <f t="shared" si="43"/>
        <v>0</v>
      </c>
      <c r="AO344" s="126">
        <f t="shared" si="43"/>
        <v>0</v>
      </c>
      <c r="AP344" s="138"/>
      <c r="AQ344" s="195"/>
      <c r="AR344" s="196"/>
      <c r="AS344" s="196"/>
      <c r="AT344" s="196"/>
      <c r="AU344" s="196"/>
      <c r="AV344" s="196"/>
      <c r="AW344" s="196"/>
      <c r="AX344" s="196"/>
      <c r="AY344" s="196"/>
      <c r="AZ344" s="196"/>
      <c r="BA344" s="196"/>
      <c r="BB344" s="196"/>
      <c r="BC344" s="196"/>
      <c r="BD344" s="196"/>
      <c r="BE344" s="196"/>
      <c r="BF344" s="196"/>
      <c r="BG344" s="196"/>
      <c r="BH344" s="196"/>
      <c r="BI344" s="196"/>
      <c r="BJ344" s="196"/>
      <c r="BK344" s="196"/>
      <c r="BL344" s="196"/>
      <c r="BM344" s="196"/>
      <c r="BN344" s="196"/>
      <c r="BO344" s="196"/>
      <c r="BP344" s="196"/>
      <c r="BQ344" s="196"/>
      <c r="BR344" s="196"/>
      <c r="BS344" s="196"/>
      <c r="BT344" s="196"/>
      <c r="BU344" s="196"/>
      <c r="BV344" s="196"/>
    </row>
    <row r="345" spans="1:74" s="117" customFormat="1" ht="18" customHeight="1">
      <c r="A345" s="113"/>
      <c r="B345" s="123" t="s">
        <v>304</v>
      </c>
      <c r="C345" s="115">
        <f>SUM(D345:AO345)</f>
        <v>239.25</v>
      </c>
      <c r="D345" s="115"/>
      <c r="E345" s="115">
        <f>E346+E349</f>
        <v>239.25</v>
      </c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Q345" s="118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</row>
    <row r="346" spans="1:74" s="117" customFormat="1" ht="18" hidden="1" customHeight="1">
      <c r="A346" s="113"/>
      <c r="B346" s="125" t="s">
        <v>305</v>
      </c>
      <c r="C346" s="115"/>
      <c r="D346" s="115"/>
      <c r="E346" s="137">
        <f>SUM(E347:E348)</f>
        <v>156.46</v>
      </c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Q346" s="118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19"/>
      <c r="BU346" s="119"/>
      <c r="BV346" s="119"/>
    </row>
    <row r="347" spans="1:74" s="117" customFormat="1" ht="18" hidden="1" customHeight="1">
      <c r="A347" s="113"/>
      <c r="B347" s="114" t="s">
        <v>306</v>
      </c>
      <c r="C347" s="115"/>
      <c r="D347" s="115"/>
      <c r="E347" s="115">
        <v>64.06</v>
      </c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Q347" s="118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19"/>
      <c r="BU347" s="119"/>
      <c r="BV347" s="119"/>
    </row>
    <row r="348" spans="1:74" s="117" customFormat="1" ht="18" hidden="1" customHeight="1">
      <c r="A348" s="113"/>
      <c r="B348" s="114" t="s">
        <v>307</v>
      </c>
      <c r="C348" s="115"/>
      <c r="D348" s="115"/>
      <c r="E348" s="115">
        <v>92.4</v>
      </c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Q348" s="118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  <c r="BS348" s="119"/>
      <c r="BT348" s="119"/>
      <c r="BU348" s="119"/>
      <c r="BV348" s="119"/>
    </row>
    <row r="349" spans="1:74" s="117" customFormat="1" ht="18" hidden="1" customHeight="1">
      <c r="A349" s="113"/>
      <c r="B349" s="125" t="s">
        <v>308</v>
      </c>
      <c r="C349" s="115"/>
      <c r="D349" s="115"/>
      <c r="E349" s="137">
        <f>SUM(E350:E359)</f>
        <v>82.79</v>
      </c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8"/>
      <c r="AF349" s="138"/>
      <c r="AG349" s="138"/>
      <c r="AH349" s="138"/>
      <c r="AI349" s="138"/>
      <c r="AJ349" s="138"/>
      <c r="AK349" s="116"/>
      <c r="AL349" s="116"/>
      <c r="AM349" s="116"/>
      <c r="AN349" s="116"/>
      <c r="AO349" s="116"/>
      <c r="AQ349" s="118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  <c r="BS349" s="119"/>
      <c r="BT349" s="119"/>
      <c r="BU349" s="119"/>
      <c r="BV349" s="119"/>
    </row>
    <row r="350" spans="1:74" s="117" customFormat="1" ht="18" hidden="1" customHeight="1">
      <c r="A350" s="113"/>
      <c r="B350" s="114" t="s">
        <v>309</v>
      </c>
      <c r="C350" s="115"/>
      <c r="D350" s="115"/>
      <c r="E350" s="115">
        <v>18.5</v>
      </c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Q350" s="120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  <c r="BS350" s="119"/>
      <c r="BT350" s="119"/>
      <c r="BU350" s="119"/>
      <c r="BV350" s="119"/>
    </row>
    <row r="351" spans="1:74" s="117" customFormat="1" ht="18" hidden="1" customHeight="1">
      <c r="A351" s="113"/>
      <c r="B351" s="114" t="s">
        <v>310</v>
      </c>
      <c r="C351" s="115"/>
      <c r="D351" s="115"/>
      <c r="E351" s="115">
        <v>10.3</v>
      </c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Q351" s="120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  <c r="BS351" s="119"/>
      <c r="BT351" s="119"/>
      <c r="BU351" s="119"/>
      <c r="BV351" s="119"/>
    </row>
    <row r="352" spans="1:74" s="117" customFormat="1" ht="18" hidden="1" customHeight="1">
      <c r="A352" s="113"/>
      <c r="B352" s="114" t="s">
        <v>311</v>
      </c>
      <c r="C352" s="115"/>
      <c r="D352" s="115"/>
      <c r="E352" s="115">
        <v>6.59</v>
      </c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Q352" s="120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  <c r="BS352" s="119"/>
      <c r="BT352" s="119"/>
      <c r="BU352" s="119"/>
      <c r="BV352" s="119"/>
    </row>
    <row r="353" spans="1:74" s="117" customFormat="1" ht="18" hidden="1" customHeight="1">
      <c r="A353" s="113"/>
      <c r="B353" s="114" t="s">
        <v>312</v>
      </c>
      <c r="C353" s="115"/>
      <c r="D353" s="115"/>
      <c r="E353" s="115">
        <v>9.4</v>
      </c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Q353" s="120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  <c r="BI353" s="119"/>
      <c r="BJ353" s="119"/>
      <c r="BK353" s="119"/>
      <c r="BL353" s="119"/>
      <c r="BM353" s="119"/>
      <c r="BN353" s="119"/>
      <c r="BO353" s="119"/>
      <c r="BP353" s="119"/>
      <c r="BQ353" s="119"/>
      <c r="BR353" s="119"/>
      <c r="BS353" s="119"/>
      <c r="BT353" s="119"/>
      <c r="BU353" s="119"/>
      <c r="BV353" s="119"/>
    </row>
    <row r="354" spans="1:74" s="117" customFormat="1" ht="18" hidden="1" customHeight="1">
      <c r="A354" s="113"/>
      <c r="B354" s="114" t="s">
        <v>313</v>
      </c>
      <c r="C354" s="115"/>
      <c r="D354" s="115"/>
      <c r="E354" s="115">
        <v>11.8</v>
      </c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Q354" s="120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  <c r="BS354" s="119"/>
      <c r="BT354" s="119"/>
      <c r="BU354" s="119"/>
      <c r="BV354" s="119"/>
    </row>
    <row r="355" spans="1:74" s="117" customFormat="1" ht="18" hidden="1" customHeight="1">
      <c r="A355" s="113"/>
      <c r="B355" s="114" t="s">
        <v>314</v>
      </c>
      <c r="C355" s="115"/>
      <c r="D355" s="115"/>
      <c r="E355" s="115">
        <v>5.7</v>
      </c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Q355" s="120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  <c r="BS355" s="119"/>
      <c r="BT355" s="119"/>
      <c r="BU355" s="119"/>
      <c r="BV355" s="119"/>
    </row>
    <row r="356" spans="1:74" s="117" customFormat="1" ht="18" hidden="1" customHeight="1">
      <c r="A356" s="113"/>
      <c r="B356" s="114" t="s">
        <v>315</v>
      </c>
      <c r="C356" s="115"/>
      <c r="D356" s="115"/>
      <c r="E356" s="115">
        <v>4.5999999999999996</v>
      </c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Q356" s="120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  <c r="BS356" s="119"/>
      <c r="BT356" s="119"/>
      <c r="BU356" s="119"/>
      <c r="BV356" s="119"/>
    </row>
    <row r="357" spans="1:74" s="117" customFormat="1" ht="18" hidden="1" customHeight="1">
      <c r="A357" s="113"/>
      <c r="B357" s="114" t="s">
        <v>316</v>
      </c>
      <c r="C357" s="115"/>
      <c r="D357" s="115"/>
      <c r="E357" s="115">
        <v>4.9000000000000004</v>
      </c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Q357" s="120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</row>
    <row r="358" spans="1:74" s="117" customFormat="1" ht="18" hidden="1" customHeight="1">
      <c r="A358" s="113"/>
      <c r="B358" s="114" t="s">
        <v>317</v>
      </c>
      <c r="C358" s="115"/>
      <c r="D358" s="115"/>
      <c r="E358" s="115">
        <v>4.5999999999999996</v>
      </c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Q358" s="120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</row>
    <row r="359" spans="1:74" s="117" customFormat="1" ht="18" hidden="1" customHeight="1">
      <c r="A359" s="113"/>
      <c r="B359" s="114" t="s">
        <v>318</v>
      </c>
      <c r="C359" s="115"/>
      <c r="D359" s="115"/>
      <c r="E359" s="115">
        <v>6.4</v>
      </c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Q359" s="120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  <c r="BS359" s="119"/>
      <c r="BT359" s="119"/>
      <c r="BU359" s="119"/>
      <c r="BV359" s="119"/>
    </row>
    <row r="360" spans="1:74" s="139" customFormat="1" ht="18" customHeight="1">
      <c r="A360" s="124">
        <v>2</v>
      </c>
      <c r="B360" s="125" t="s">
        <v>319</v>
      </c>
      <c r="C360" s="126">
        <f>SUM(D360:AO360)</f>
        <v>2373.6</v>
      </c>
      <c r="D360" s="126">
        <f t="shared" ref="D360:O360" si="44">D361+D375+D380+D386</f>
        <v>1613.1299999999999</v>
      </c>
      <c r="E360" s="126">
        <f t="shared" si="44"/>
        <v>719.47</v>
      </c>
      <c r="F360" s="126">
        <f t="shared" si="44"/>
        <v>0</v>
      </c>
      <c r="G360" s="126">
        <f t="shared" si="44"/>
        <v>0</v>
      </c>
      <c r="H360" s="126">
        <f t="shared" si="44"/>
        <v>0</v>
      </c>
      <c r="I360" s="126">
        <f t="shared" si="44"/>
        <v>0</v>
      </c>
      <c r="J360" s="126">
        <f t="shared" si="44"/>
        <v>0</v>
      </c>
      <c r="K360" s="126">
        <f t="shared" si="44"/>
        <v>0</v>
      </c>
      <c r="L360" s="126">
        <f t="shared" si="44"/>
        <v>41</v>
      </c>
      <c r="M360" s="126">
        <f t="shared" si="44"/>
        <v>0</v>
      </c>
      <c r="N360" s="126">
        <f t="shared" si="44"/>
        <v>0</v>
      </c>
      <c r="O360" s="126">
        <f t="shared" si="44"/>
        <v>0</v>
      </c>
      <c r="P360" s="126"/>
      <c r="Q360" s="126"/>
      <c r="R360" s="126">
        <f t="shared" ref="R360:AO360" si="45">R361+R375+R380+R386</f>
        <v>0</v>
      </c>
      <c r="S360" s="126">
        <f t="shared" si="45"/>
        <v>0</v>
      </c>
      <c r="T360" s="126">
        <f t="shared" si="45"/>
        <v>0</v>
      </c>
      <c r="U360" s="126">
        <f t="shared" si="45"/>
        <v>0</v>
      </c>
      <c r="V360" s="126">
        <f t="shared" si="45"/>
        <v>0</v>
      </c>
      <c r="W360" s="126">
        <f t="shared" si="45"/>
        <v>0</v>
      </c>
      <c r="X360" s="126">
        <f t="shared" si="45"/>
        <v>0</v>
      </c>
      <c r="Y360" s="126">
        <f t="shared" si="45"/>
        <v>0</v>
      </c>
      <c r="Z360" s="126">
        <f t="shared" si="45"/>
        <v>0</v>
      </c>
      <c r="AA360" s="126">
        <f t="shared" si="45"/>
        <v>0</v>
      </c>
      <c r="AB360" s="126">
        <f t="shared" si="45"/>
        <v>0</v>
      </c>
      <c r="AC360" s="126">
        <f t="shared" si="45"/>
        <v>0</v>
      </c>
      <c r="AD360" s="126">
        <f t="shared" si="45"/>
        <v>0</v>
      </c>
      <c r="AE360" s="126">
        <f t="shared" si="45"/>
        <v>0</v>
      </c>
      <c r="AF360" s="126">
        <f t="shared" si="45"/>
        <v>0</v>
      </c>
      <c r="AG360" s="126">
        <f t="shared" si="45"/>
        <v>0</v>
      </c>
      <c r="AH360" s="126">
        <f t="shared" si="45"/>
        <v>0</v>
      </c>
      <c r="AI360" s="126">
        <f t="shared" si="45"/>
        <v>0</v>
      </c>
      <c r="AJ360" s="126">
        <f t="shared" si="45"/>
        <v>0</v>
      </c>
      <c r="AK360" s="126">
        <f t="shared" si="45"/>
        <v>0</v>
      </c>
      <c r="AL360" s="126">
        <f t="shared" si="45"/>
        <v>0</v>
      </c>
      <c r="AM360" s="126">
        <f t="shared" si="45"/>
        <v>0</v>
      </c>
      <c r="AN360" s="126">
        <f t="shared" si="45"/>
        <v>0</v>
      </c>
      <c r="AO360" s="126">
        <f t="shared" si="45"/>
        <v>0</v>
      </c>
      <c r="AQ360" s="250"/>
      <c r="AR360" s="196"/>
      <c r="AS360" s="196"/>
      <c r="AT360" s="196"/>
      <c r="AU360" s="196"/>
      <c r="AV360" s="196"/>
      <c r="AW360" s="196"/>
      <c r="AX360" s="196"/>
      <c r="AY360" s="196"/>
      <c r="AZ360" s="196"/>
      <c r="BA360" s="196"/>
      <c r="BB360" s="196"/>
      <c r="BC360" s="196"/>
      <c r="BD360" s="196"/>
      <c r="BE360" s="196"/>
      <c r="BF360" s="196"/>
      <c r="BG360" s="196"/>
      <c r="BH360" s="196"/>
      <c r="BI360" s="196"/>
      <c r="BJ360" s="196"/>
      <c r="BK360" s="196"/>
      <c r="BL360" s="196"/>
      <c r="BM360" s="196"/>
      <c r="BN360" s="196"/>
      <c r="BO360" s="196"/>
      <c r="BP360" s="196"/>
      <c r="BQ360" s="196"/>
      <c r="BR360" s="196"/>
      <c r="BS360" s="196"/>
      <c r="BT360" s="196"/>
      <c r="BU360" s="196"/>
      <c r="BV360" s="196"/>
    </row>
    <row r="361" spans="1:74" s="117" customFormat="1" ht="18" customHeight="1">
      <c r="A361" s="113"/>
      <c r="B361" s="123" t="s">
        <v>320</v>
      </c>
      <c r="C361" s="115">
        <f>SUM(D361:AO361)</f>
        <v>596.29999999999995</v>
      </c>
      <c r="D361" s="115">
        <f t="shared" ref="D361:O361" si="46">D362+D367+D371+D372+D373+D374</f>
        <v>521.29999999999995</v>
      </c>
      <c r="E361" s="115">
        <f t="shared" si="46"/>
        <v>75</v>
      </c>
      <c r="F361" s="115">
        <f t="shared" si="46"/>
        <v>0</v>
      </c>
      <c r="G361" s="115">
        <f t="shared" si="46"/>
        <v>0</v>
      </c>
      <c r="H361" s="115">
        <f t="shared" si="46"/>
        <v>0</v>
      </c>
      <c r="I361" s="115">
        <f t="shared" si="46"/>
        <v>0</v>
      </c>
      <c r="J361" s="115">
        <f t="shared" si="46"/>
        <v>0</v>
      </c>
      <c r="K361" s="115">
        <f t="shared" si="46"/>
        <v>0</v>
      </c>
      <c r="L361" s="115">
        <f t="shared" si="46"/>
        <v>0</v>
      </c>
      <c r="M361" s="115">
        <f t="shared" si="46"/>
        <v>0</v>
      </c>
      <c r="N361" s="115">
        <f t="shared" si="46"/>
        <v>0</v>
      </c>
      <c r="O361" s="115">
        <f t="shared" si="46"/>
        <v>0</v>
      </c>
      <c r="P361" s="115"/>
      <c r="Q361" s="115"/>
      <c r="R361" s="115">
        <f t="shared" ref="R361:AO361" si="47">R362+R367+R371+R372+R373+R374</f>
        <v>0</v>
      </c>
      <c r="S361" s="115">
        <f t="shared" si="47"/>
        <v>0</v>
      </c>
      <c r="T361" s="115">
        <f t="shared" si="47"/>
        <v>0</v>
      </c>
      <c r="U361" s="115">
        <f t="shared" si="47"/>
        <v>0</v>
      </c>
      <c r="V361" s="115">
        <f t="shared" si="47"/>
        <v>0</v>
      </c>
      <c r="W361" s="115">
        <f t="shared" si="47"/>
        <v>0</v>
      </c>
      <c r="X361" s="115">
        <f t="shared" si="47"/>
        <v>0</v>
      </c>
      <c r="Y361" s="115">
        <f t="shared" si="47"/>
        <v>0</v>
      </c>
      <c r="Z361" s="115">
        <f t="shared" si="47"/>
        <v>0</v>
      </c>
      <c r="AA361" s="115">
        <f t="shared" si="47"/>
        <v>0</v>
      </c>
      <c r="AB361" s="115">
        <f t="shared" si="47"/>
        <v>0</v>
      </c>
      <c r="AC361" s="115">
        <f t="shared" si="47"/>
        <v>0</v>
      </c>
      <c r="AD361" s="115">
        <f t="shared" si="47"/>
        <v>0</v>
      </c>
      <c r="AE361" s="116">
        <f t="shared" si="47"/>
        <v>0</v>
      </c>
      <c r="AF361" s="116">
        <f t="shared" si="47"/>
        <v>0</v>
      </c>
      <c r="AG361" s="116">
        <f t="shared" si="47"/>
        <v>0</v>
      </c>
      <c r="AH361" s="116">
        <f t="shared" si="47"/>
        <v>0</v>
      </c>
      <c r="AI361" s="116">
        <f t="shared" si="47"/>
        <v>0</v>
      </c>
      <c r="AJ361" s="116">
        <f t="shared" si="47"/>
        <v>0</v>
      </c>
      <c r="AK361" s="116">
        <f t="shared" si="47"/>
        <v>0</v>
      </c>
      <c r="AL361" s="116">
        <f t="shared" si="47"/>
        <v>0</v>
      </c>
      <c r="AM361" s="116">
        <f t="shared" si="47"/>
        <v>0</v>
      </c>
      <c r="AN361" s="116">
        <f t="shared" si="47"/>
        <v>0</v>
      </c>
      <c r="AO361" s="116">
        <f t="shared" si="47"/>
        <v>0</v>
      </c>
      <c r="AQ361" s="243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  <c r="BS361" s="119"/>
      <c r="BT361" s="119"/>
      <c r="BU361" s="119"/>
      <c r="BV361" s="119"/>
    </row>
    <row r="362" spans="1:74" s="117" customFormat="1" ht="18" hidden="1" customHeight="1">
      <c r="A362" s="113"/>
      <c r="B362" s="198" t="s">
        <v>321</v>
      </c>
      <c r="C362" s="115"/>
      <c r="D362" s="137">
        <f>SUM(D363:D366)</f>
        <v>212.6</v>
      </c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Q362" s="251"/>
      <c r="AR362" s="252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  <c r="BS362" s="119"/>
      <c r="BT362" s="119"/>
      <c r="BU362" s="119"/>
      <c r="BV362" s="119"/>
    </row>
    <row r="363" spans="1:74" s="117" customFormat="1" ht="18" hidden="1" customHeight="1">
      <c r="A363" s="113"/>
      <c r="B363" s="114" t="s">
        <v>322</v>
      </c>
      <c r="C363" s="115"/>
      <c r="D363" s="115">
        <v>74.8</v>
      </c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Q363" s="277"/>
      <c r="AR363" s="252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  <c r="BS363" s="119"/>
      <c r="BT363" s="119"/>
      <c r="BU363" s="119"/>
      <c r="BV363" s="119"/>
    </row>
    <row r="364" spans="1:74" s="117" customFormat="1" ht="18" hidden="1" customHeight="1">
      <c r="A364" s="113"/>
      <c r="B364" s="114" t="s">
        <v>323</v>
      </c>
      <c r="C364" s="115"/>
      <c r="D364" s="115">
        <v>48.8</v>
      </c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Q364" s="277"/>
      <c r="AR364" s="252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  <c r="BS364" s="119"/>
      <c r="BT364" s="119"/>
      <c r="BU364" s="119"/>
      <c r="BV364" s="119"/>
    </row>
    <row r="365" spans="1:74" s="117" customFormat="1" ht="21" hidden="1" customHeight="1">
      <c r="A365" s="113"/>
      <c r="B365" s="114" t="s">
        <v>324</v>
      </c>
      <c r="C365" s="115"/>
      <c r="D365" s="115">
        <v>0</v>
      </c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Q365" s="277"/>
      <c r="AR365" s="252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  <c r="BS365" s="119"/>
      <c r="BT365" s="119"/>
      <c r="BU365" s="119"/>
      <c r="BV365" s="119"/>
    </row>
    <row r="366" spans="1:74" s="117" customFormat="1" ht="33" hidden="1" customHeight="1">
      <c r="A366" s="113"/>
      <c r="B366" s="213" t="s">
        <v>325</v>
      </c>
      <c r="C366" s="115"/>
      <c r="D366" s="115">
        <v>89</v>
      </c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Q366" s="277"/>
      <c r="AR366" s="252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  <c r="BS366" s="119"/>
      <c r="BT366" s="119"/>
      <c r="BU366" s="119"/>
      <c r="BV366" s="119"/>
    </row>
    <row r="367" spans="1:74" s="117" customFormat="1" ht="18" hidden="1" customHeight="1">
      <c r="A367" s="113"/>
      <c r="B367" s="198" t="s">
        <v>326</v>
      </c>
      <c r="C367" s="115"/>
      <c r="D367" s="137">
        <f>SUM(D368:D370)</f>
        <v>131.69999999999999</v>
      </c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Q367" s="277"/>
      <c r="AR367" s="252"/>
      <c r="AS367" s="119">
        <f>74.8+48.8+89+4.2+60+4.5+26-3</f>
        <v>304.29999999999995</v>
      </c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  <c r="BS367" s="119"/>
      <c r="BT367" s="119"/>
      <c r="BU367" s="119"/>
      <c r="BV367" s="119"/>
    </row>
    <row r="368" spans="1:74" s="117" customFormat="1" ht="18" hidden="1" customHeight="1">
      <c r="A368" s="113"/>
      <c r="B368" s="114" t="s">
        <v>327</v>
      </c>
      <c r="C368" s="115"/>
      <c r="D368" s="115">
        <v>7.5</v>
      </c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Q368" s="251"/>
      <c r="AR368" s="252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  <c r="BS368" s="119"/>
      <c r="BT368" s="119"/>
      <c r="BU368" s="119"/>
      <c r="BV368" s="119"/>
    </row>
    <row r="369" spans="1:74" s="117" customFormat="1" ht="18" hidden="1" customHeight="1">
      <c r="A369" s="113"/>
      <c r="B369" s="114" t="s">
        <v>328</v>
      </c>
      <c r="C369" s="115"/>
      <c r="D369" s="115">
        <v>86.2</v>
      </c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Q369" s="277"/>
      <c r="AR369" s="252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  <c r="BS369" s="119"/>
      <c r="BT369" s="119"/>
      <c r="BU369" s="119"/>
      <c r="BV369" s="119"/>
    </row>
    <row r="370" spans="1:74" s="117" customFormat="1" ht="18" hidden="1" customHeight="1">
      <c r="A370" s="113"/>
      <c r="B370" s="114" t="s">
        <v>329</v>
      </c>
      <c r="C370" s="115"/>
      <c r="D370" s="115">
        <v>38</v>
      </c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Q370" s="251"/>
      <c r="AR370" s="252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  <c r="BS370" s="119"/>
      <c r="BT370" s="119"/>
      <c r="BU370" s="119"/>
      <c r="BV370" s="119"/>
    </row>
    <row r="371" spans="1:74" s="117" customFormat="1" ht="18" hidden="1" customHeight="1">
      <c r="A371" s="113"/>
      <c r="B371" s="198" t="s">
        <v>330</v>
      </c>
      <c r="C371" s="115"/>
      <c r="D371" s="137">
        <v>60</v>
      </c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Q371" s="277"/>
      <c r="AR371" s="252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  <c r="BS371" s="119"/>
      <c r="BT371" s="119"/>
      <c r="BU371" s="119"/>
      <c r="BV371" s="119"/>
    </row>
    <row r="372" spans="1:74" s="117" customFormat="1" ht="18" hidden="1" customHeight="1">
      <c r="A372" s="113"/>
      <c r="B372" s="198" t="s">
        <v>331</v>
      </c>
      <c r="C372" s="115"/>
      <c r="D372" s="137">
        <v>95</v>
      </c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Q372" s="277"/>
      <c r="AR372" s="252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  <c r="BS372" s="119"/>
      <c r="BT372" s="119"/>
      <c r="BU372" s="119"/>
      <c r="BV372" s="119"/>
    </row>
    <row r="373" spans="1:74" s="117" customFormat="1" ht="18" hidden="1" customHeight="1">
      <c r="A373" s="113"/>
      <c r="B373" s="114" t="s">
        <v>332</v>
      </c>
      <c r="C373" s="115"/>
      <c r="D373" s="115"/>
      <c r="E373" s="115">
        <v>75</v>
      </c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Q373" s="277"/>
      <c r="AR373" s="252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  <c r="BS373" s="119"/>
      <c r="BT373" s="119"/>
      <c r="BU373" s="119"/>
      <c r="BV373" s="119"/>
    </row>
    <row r="374" spans="1:74" s="117" customFormat="1" ht="18" hidden="1" customHeight="1">
      <c r="A374" s="113"/>
      <c r="B374" s="114" t="s">
        <v>333</v>
      </c>
      <c r="C374" s="115"/>
      <c r="D374" s="115">
        <v>22</v>
      </c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Q374" s="277"/>
      <c r="AR374" s="252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  <c r="BS374" s="119"/>
      <c r="BT374" s="119"/>
      <c r="BU374" s="119"/>
      <c r="BV374" s="119"/>
    </row>
    <row r="375" spans="1:74" s="117" customFormat="1" ht="18" customHeight="1">
      <c r="A375" s="113"/>
      <c r="B375" s="123" t="s">
        <v>334</v>
      </c>
      <c r="C375" s="115">
        <f>SUM(D375:AO375)</f>
        <v>154</v>
      </c>
      <c r="D375" s="115">
        <f>SUM(D376:D379)</f>
        <v>65</v>
      </c>
      <c r="E375" s="115">
        <f>SUM(E376:E379)</f>
        <v>89</v>
      </c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Q375" s="243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  <c r="BS375" s="119"/>
      <c r="BT375" s="119"/>
      <c r="BU375" s="119"/>
      <c r="BV375" s="119"/>
    </row>
    <row r="376" spans="1:74" s="117" customFormat="1" ht="18" hidden="1" customHeight="1">
      <c r="A376" s="113"/>
      <c r="B376" s="114" t="s">
        <v>335</v>
      </c>
      <c r="C376" s="115"/>
      <c r="D376" s="115"/>
      <c r="E376" s="115">
        <v>89</v>
      </c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Q376" s="118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  <c r="BS376" s="119"/>
      <c r="BT376" s="119"/>
      <c r="BU376" s="119"/>
      <c r="BV376" s="119"/>
    </row>
    <row r="377" spans="1:74" s="117" customFormat="1" ht="18" hidden="1" customHeight="1">
      <c r="A377" s="113"/>
      <c r="B377" s="114" t="s">
        <v>336</v>
      </c>
      <c r="C377" s="115"/>
      <c r="D377" s="115">
        <v>50</v>
      </c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Q377" s="118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  <c r="BS377" s="119"/>
      <c r="BT377" s="119"/>
      <c r="BU377" s="119"/>
      <c r="BV377" s="119"/>
    </row>
    <row r="378" spans="1:74" s="117" customFormat="1" ht="18" hidden="1" customHeight="1">
      <c r="A378" s="113"/>
      <c r="B378" s="114" t="s">
        <v>337</v>
      </c>
      <c r="C378" s="115"/>
      <c r="D378" s="115">
        <v>15</v>
      </c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Q378" s="118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</row>
    <row r="379" spans="1:74" s="117" customFormat="1" ht="18" hidden="1" customHeight="1">
      <c r="A379" s="113"/>
      <c r="B379" s="114" t="s">
        <v>338</v>
      </c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Q379" s="118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</row>
    <row r="380" spans="1:74" s="117" customFormat="1" ht="18" customHeight="1">
      <c r="A380" s="113"/>
      <c r="B380" s="123" t="s">
        <v>1207</v>
      </c>
      <c r="C380" s="115">
        <f>SUM(D380:AO380)</f>
        <v>256.57</v>
      </c>
      <c r="D380" s="115">
        <f>SUM(D381:D385)</f>
        <v>256.57</v>
      </c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Q380" s="217"/>
      <c r="AR380" s="119"/>
      <c r="AS380" s="214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</row>
    <row r="381" spans="1:74" s="117" customFormat="1" ht="18" hidden="1" customHeight="1">
      <c r="A381" s="113"/>
      <c r="B381" s="114" t="s">
        <v>565</v>
      </c>
      <c r="C381" s="115"/>
      <c r="D381" s="115">
        <v>71.19</v>
      </c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Q381" s="118"/>
      <c r="AR381" s="214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</row>
    <row r="382" spans="1:74" s="117" customFormat="1" ht="18" hidden="1" customHeight="1">
      <c r="A382" s="113"/>
      <c r="B382" s="114" t="s">
        <v>566</v>
      </c>
      <c r="C382" s="115"/>
      <c r="D382" s="115">
        <v>59.38</v>
      </c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Q382" s="118"/>
      <c r="AR382" s="214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</row>
    <row r="383" spans="1:74" s="117" customFormat="1" ht="18" hidden="1" customHeight="1">
      <c r="A383" s="113"/>
      <c r="B383" s="114" t="s">
        <v>567</v>
      </c>
      <c r="C383" s="115"/>
      <c r="D383" s="115">
        <v>71.5</v>
      </c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116"/>
      <c r="AO383" s="116"/>
      <c r="AQ383" s="118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</row>
    <row r="384" spans="1:74" s="117" customFormat="1" ht="18" hidden="1" customHeight="1">
      <c r="A384" s="113"/>
      <c r="B384" s="114" t="s">
        <v>341</v>
      </c>
      <c r="C384" s="115"/>
      <c r="D384" s="115">
        <v>27.5</v>
      </c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Q384" s="118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</row>
    <row r="385" spans="1:74" s="117" customFormat="1" ht="18" hidden="1" customHeight="1">
      <c r="A385" s="113"/>
      <c r="B385" s="114" t="s">
        <v>568</v>
      </c>
      <c r="C385" s="115"/>
      <c r="D385" s="115">
        <v>27</v>
      </c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Q385" s="118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</row>
    <row r="386" spans="1:74" s="117" customFormat="1" ht="18" customHeight="1">
      <c r="A386" s="113"/>
      <c r="B386" s="123" t="s">
        <v>290</v>
      </c>
      <c r="C386" s="115">
        <f>SUM(D386:AO386)</f>
        <v>1366.73</v>
      </c>
      <c r="D386" s="115">
        <f t="shared" ref="D386:O386" si="48">D387+D393+D397+D403+D408+D411</f>
        <v>770.26</v>
      </c>
      <c r="E386" s="115">
        <f t="shared" si="48"/>
        <v>555.47</v>
      </c>
      <c r="F386" s="115">
        <f t="shared" si="48"/>
        <v>0</v>
      </c>
      <c r="G386" s="115">
        <f t="shared" si="48"/>
        <v>0</v>
      </c>
      <c r="H386" s="115">
        <f t="shared" si="48"/>
        <v>0</v>
      </c>
      <c r="I386" s="115">
        <f t="shared" si="48"/>
        <v>0</v>
      </c>
      <c r="J386" s="115">
        <f t="shared" si="48"/>
        <v>0</v>
      </c>
      <c r="K386" s="115">
        <f t="shared" si="48"/>
        <v>0</v>
      </c>
      <c r="L386" s="115">
        <f t="shared" si="48"/>
        <v>41</v>
      </c>
      <c r="M386" s="115">
        <f t="shared" si="48"/>
        <v>0</v>
      </c>
      <c r="N386" s="115">
        <f t="shared" si="48"/>
        <v>0</v>
      </c>
      <c r="O386" s="115">
        <f t="shared" si="48"/>
        <v>0</v>
      </c>
      <c r="P386" s="115"/>
      <c r="Q386" s="115"/>
      <c r="R386" s="115">
        <f t="shared" ref="R386:AO386" si="49">R387+R393+R397+R403+R408+R411</f>
        <v>0</v>
      </c>
      <c r="S386" s="115">
        <f t="shared" si="49"/>
        <v>0</v>
      </c>
      <c r="T386" s="115">
        <f t="shared" si="49"/>
        <v>0</v>
      </c>
      <c r="U386" s="115">
        <f t="shared" si="49"/>
        <v>0</v>
      </c>
      <c r="V386" s="115">
        <f t="shared" si="49"/>
        <v>0</v>
      </c>
      <c r="W386" s="115">
        <f t="shared" si="49"/>
        <v>0</v>
      </c>
      <c r="X386" s="115">
        <f t="shared" si="49"/>
        <v>0</v>
      </c>
      <c r="Y386" s="115">
        <f t="shared" si="49"/>
        <v>0</v>
      </c>
      <c r="Z386" s="115">
        <f t="shared" si="49"/>
        <v>0</v>
      </c>
      <c r="AA386" s="115">
        <f t="shared" si="49"/>
        <v>0</v>
      </c>
      <c r="AB386" s="115">
        <f t="shared" si="49"/>
        <v>0</v>
      </c>
      <c r="AC386" s="115">
        <f t="shared" si="49"/>
        <v>0</v>
      </c>
      <c r="AD386" s="115">
        <f t="shared" si="49"/>
        <v>0</v>
      </c>
      <c r="AE386" s="116">
        <f t="shared" si="49"/>
        <v>0</v>
      </c>
      <c r="AF386" s="116">
        <f t="shared" si="49"/>
        <v>0</v>
      </c>
      <c r="AG386" s="116">
        <f t="shared" si="49"/>
        <v>0</v>
      </c>
      <c r="AH386" s="116">
        <f t="shared" si="49"/>
        <v>0</v>
      </c>
      <c r="AI386" s="116">
        <f t="shared" si="49"/>
        <v>0</v>
      </c>
      <c r="AJ386" s="116">
        <f t="shared" si="49"/>
        <v>0</v>
      </c>
      <c r="AK386" s="116">
        <f t="shared" si="49"/>
        <v>0</v>
      </c>
      <c r="AL386" s="116">
        <f t="shared" si="49"/>
        <v>0</v>
      </c>
      <c r="AM386" s="116">
        <f t="shared" si="49"/>
        <v>0</v>
      </c>
      <c r="AN386" s="116">
        <f t="shared" si="49"/>
        <v>0</v>
      </c>
      <c r="AO386" s="116">
        <f t="shared" si="49"/>
        <v>0</v>
      </c>
      <c r="AQ386" s="243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</row>
    <row r="387" spans="1:74" s="117" customFormat="1" ht="18" hidden="1" customHeight="1">
      <c r="A387" s="163"/>
      <c r="B387" s="125" t="s">
        <v>342</v>
      </c>
      <c r="C387" s="115"/>
      <c r="D387" s="115"/>
      <c r="E387" s="137">
        <f>SUM(E388:E392)</f>
        <v>213.46999999999997</v>
      </c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Q387" s="118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</row>
    <row r="388" spans="1:74" s="117" customFormat="1" ht="18" hidden="1" customHeight="1">
      <c r="A388" s="113"/>
      <c r="B388" s="114" t="s">
        <v>343</v>
      </c>
      <c r="C388" s="115"/>
      <c r="D388" s="115"/>
      <c r="E388" s="115">
        <v>10</v>
      </c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Q388" s="118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</row>
    <row r="389" spans="1:74" s="117" customFormat="1" ht="18" hidden="1" customHeight="1">
      <c r="A389" s="113"/>
      <c r="B389" s="114" t="s">
        <v>344</v>
      </c>
      <c r="C389" s="115"/>
      <c r="D389" s="115"/>
      <c r="E389" s="115">
        <v>13.3</v>
      </c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Q389" s="118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</row>
    <row r="390" spans="1:74" s="117" customFormat="1" ht="18" hidden="1" customHeight="1">
      <c r="A390" s="113"/>
      <c r="B390" s="114" t="s">
        <v>345</v>
      </c>
      <c r="C390" s="115"/>
      <c r="D390" s="115"/>
      <c r="E390" s="115">
        <v>45.7</v>
      </c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Q390" s="118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</row>
    <row r="391" spans="1:74" s="117" customFormat="1" ht="18" hidden="1" customHeight="1">
      <c r="A391" s="113"/>
      <c r="B391" s="114" t="s">
        <v>346</v>
      </c>
      <c r="C391" s="115"/>
      <c r="D391" s="115"/>
      <c r="E391" s="115">
        <v>60.7</v>
      </c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Q391" s="118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</row>
    <row r="392" spans="1:74" s="117" customFormat="1" ht="18" hidden="1" customHeight="1">
      <c r="A392" s="113"/>
      <c r="B392" s="114" t="s">
        <v>347</v>
      </c>
      <c r="C392" s="115"/>
      <c r="D392" s="115"/>
      <c r="E392" s="115">
        <v>83.77</v>
      </c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Q392" s="118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</row>
    <row r="393" spans="1:74" s="117" customFormat="1" ht="18" hidden="1" customHeight="1">
      <c r="A393" s="163"/>
      <c r="B393" s="125" t="s">
        <v>348</v>
      </c>
      <c r="C393" s="115"/>
      <c r="D393" s="137">
        <f>SUM(D394:D396)</f>
        <v>260.70999999999998</v>
      </c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Q393" s="118"/>
      <c r="AR393" s="119"/>
      <c r="AS393" s="119"/>
      <c r="AT393" s="119">
        <f>234.3+199+150.2</f>
        <v>583.5</v>
      </c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</row>
    <row r="394" spans="1:74" s="117" customFormat="1" ht="18" hidden="1" customHeight="1">
      <c r="A394" s="113"/>
      <c r="B394" s="114" t="s">
        <v>349</v>
      </c>
      <c r="C394" s="115"/>
      <c r="D394" s="115">
        <v>125</v>
      </c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6"/>
      <c r="AF394" s="116"/>
      <c r="AG394" s="116"/>
      <c r="AH394" s="116"/>
      <c r="AI394" s="116"/>
      <c r="AJ394" s="116"/>
      <c r="AK394" s="116"/>
      <c r="AL394" s="116"/>
      <c r="AM394" s="116"/>
      <c r="AN394" s="116"/>
      <c r="AO394" s="116"/>
      <c r="AQ394" s="118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</row>
    <row r="395" spans="1:74" s="117" customFormat="1" ht="18" hidden="1" customHeight="1">
      <c r="A395" s="113"/>
      <c r="B395" s="114" t="s">
        <v>350</v>
      </c>
      <c r="C395" s="115"/>
      <c r="D395" s="115">
        <v>73.25</v>
      </c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6"/>
      <c r="AF395" s="116"/>
      <c r="AG395" s="116"/>
      <c r="AH395" s="116"/>
      <c r="AI395" s="116"/>
      <c r="AJ395" s="116"/>
      <c r="AK395" s="116"/>
      <c r="AL395" s="116"/>
      <c r="AM395" s="116"/>
      <c r="AN395" s="116"/>
      <c r="AO395" s="116"/>
      <c r="AQ395" s="118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</row>
    <row r="396" spans="1:74" s="117" customFormat="1" ht="18" hidden="1" customHeight="1">
      <c r="A396" s="113"/>
      <c r="B396" s="114" t="s">
        <v>351</v>
      </c>
      <c r="C396" s="115"/>
      <c r="D396" s="115">
        <v>62.46</v>
      </c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6"/>
      <c r="AF396" s="116"/>
      <c r="AG396" s="116"/>
      <c r="AH396" s="116"/>
      <c r="AI396" s="116"/>
      <c r="AJ396" s="116"/>
      <c r="AK396" s="116"/>
      <c r="AL396" s="116"/>
      <c r="AM396" s="116"/>
      <c r="AN396" s="116"/>
      <c r="AO396" s="116"/>
      <c r="AQ396" s="118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</row>
    <row r="397" spans="1:74" s="117" customFormat="1" ht="18" hidden="1" customHeight="1">
      <c r="A397" s="163"/>
      <c r="B397" s="125" t="s">
        <v>352</v>
      </c>
      <c r="C397" s="115"/>
      <c r="D397" s="137">
        <f>SUM(D398:D402)</f>
        <v>278.35000000000002</v>
      </c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6"/>
      <c r="AF397" s="116"/>
      <c r="AG397" s="116"/>
      <c r="AH397" s="116"/>
      <c r="AI397" s="116"/>
      <c r="AJ397" s="116"/>
      <c r="AK397" s="116"/>
      <c r="AL397" s="116"/>
      <c r="AM397" s="116"/>
      <c r="AN397" s="116"/>
      <c r="AO397" s="116"/>
      <c r="AQ397" s="118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</row>
    <row r="398" spans="1:74" s="117" customFormat="1" ht="18" hidden="1" customHeight="1">
      <c r="A398" s="113"/>
      <c r="B398" s="114" t="s">
        <v>353</v>
      </c>
      <c r="C398" s="115"/>
      <c r="D398" s="115">
        <v>110.8</v>
      </c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6"/>
      <c r="AF398" s="116"/>
      <c r="AG398" s="116"/>
      <c r="AH398" s="116"/>
      <c r="AI398" s="116"/>
      <c r="AJ398" s="116"/>
      <c r="AK398" s="116"/>
      <c r="AL398" s="116"/>
      <c r="AM398" s="116"/>
      <c r="AN398" s="116"/>
      <c r="AO398" s="116"/>
      <c r="AQ398" s="118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</row>
    <row r="399" spans="1:74" s="117" customFormat="1" ht="18" hidden="1" customHeight="1">
      <c r="A399" s="113"/>
      <c r="B399" s="114" t="s">
        <v>354</v>
      </c>
      <c r="C399" s="115"/>
      <c r="D399" s="115">
        <v>74.75</v>
      </c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16"/>
      <c r="AQ399" s="118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</row>
    <row r="400" spans="1:74" s="117" customFormat="1" ht="18" hidden="1" customHeight="1">
      <c r="A400" s="113"/>
      <c r="B400" s="114" t="s">
        <v>355</v>
      </c>
      <c r="C400" s="115"/>
      <c r="D400" s="115">
        <v>26.1</v>
      </c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  <c r="AO400" s="116"/>
      <c r="AQ400" s="118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</row>
    <row r="401" spans="1:74" s="117" customFormat="1" ht="18" hidden="1" customHeight="1">
      <c r="A401" s="113"/>
      <c r="B401" s="114" t="s">
        <v>356</v>
      </c>
      <c r="C401" s="115"/>
      <c r="D401" s="115">
        <v>21.8</v>
      </c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6"/>
      <c r="AF401" s="116"/>
      <c r="AG401" s="116"/>
      <c r="AH401" s="116"/>
      <c r="AI401" s="116"/>
      <c r="AJ401" s="116"/>
      <c r="AK401" s="116"/>
      <c r="AL401" s="116"/>
      <c r="AM401" s="116"/>
      <c r="AN401" s="116"/>
      <c r="AO401" s="116"/>
      <c r="AQ401" s="118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</row>
    <row r="402" spans="1:74" s="117" customFormat="1" ht="18" hidden="1" customHeight="1">
      <c r="A402" s="113"/>
      <c r="B402" s="114" t="s">
        <v>357</v>
      </c>
      <c r="C402" s="115"/>
      <c r="D402" s="115">
        <v>44.9</v>
      </c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6"/>
      <c r="AF402" s="116"/>
      <c r="AG402" s="116"/>
      <c r="AH402" s="116"/>
      <c r="AI402" s="116"/>
      <c r="AJ402" s="116"/>
      <c r="AK402" s="116"/>
      <c r="AL402" s="116"/>
      <c r="AM402" s="116"/>
      <c r="AN402" s="116"/>
      <c r="AO402" s="116"/>
      <c r="AQ402" s="118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</row>
    <row r="403" spans="1:74" s="117" customFormat="1" ht="18" hidden="1" customHeight="1">
      <c r="A403" s="163"/>
      <c r="B403" s="125" t="s">
        <v>358</v>
      </c>
      <c r="C403" s="115"/>
      <c r="D403" s="137">
        <f>SUM(D404:D407)</f>
        <v>153.69999999999999</v>
      </c>
      <c r="E403" s="137"/>
      <c r="F403" s="137"/>
      <c r="G403" s="137"/>
      <c r="H403" s="137"/>
      <c r="I403" s="137"/>
      <c r="J403" s="137"/>
      <c r="K403" s="137"/>
      <c r="L403" s="137">
        <f>SUM(L404:L407)</f>
        <v>41</v>
      </c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Q403" s="118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</row>
    <row r="404" spans="1:74" s="117" customFormat="1" ht="18" hidden="1" customHeight="1">
      <c r="A404" s="113"/>
      <c r="B404" s="114" t="s">
        <v>359</v>
      </c>
      <c r="C404" s="115"/>
      <c r="D404" s="115">
        <v>74</v>
      </c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6"/>
      <c r="AF404" s="116"/>
      <c r="AG404" s="116"/>
      <c r="AH404" s="116"/>
      <c r="AI404" s="116"/>
      <c r="AJ404" s="116"/>
      <c r="AK404" s="116"/>
      <c r="AL404" s="116"/>
      <c r="AM404" s="116"/>
      <c r="AN404" s="116"/>
      <c r="AO404" s="116"/>
      <c r="AQ404" s="118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</row>
    <row r="405" spans="1:74" s="117" customFormat="1" ht="18" hidden="1" customHeight="1">
      <c r="A405" s="113"/>
      <c r="B405" s="114" t="s">
        <v>360</v>
      </c>
      <c r="C405" s="115"/>
      <c r="D405" s="115">
        <v>39.200000000000003</v>
      </c>
      <c r="E405" s="115"/>
      <c r="F405" s="115"/>
      <c r="G405" s="115"/>
      <c r="H405" s="115"/>
      <c r="I405" s="115"/>
      <c r="J405" s="115"/>
      <c r="K405" s="115"/>
      <c r="L405" s="115">
        <v>22</v>
      </c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6"/>
      <c r="AF405" s="116"/>
      <c r="AG405" s="116"/>
      <c r="AH405" s="116"/>
      <c r="AI405" s="116"/>
      <c r="AJ405" s="116"/>
      <c r="AK405" s="116"/>
      <c r="AL405" s="116"/>
      <c r="AM405" s="116"/>
      <c r="AN405" s="116"/>
      <c r="AO405" s="116"/>
      <c r="AQ405" s="118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</row>
    <row r="406" spans="1:74" s="117" customFormat="1" ht="18" hidden="1" customHeight="1">
      <c r="A406" s="113"/>
      <c r="B406" s="114" t="s">
        <v>339</v>
      </c>
      <c r="C406" s="115"/>
      <c r="D406" s="115">
        <v>36.5</v>
      </c>
      <c r="E406" s="115"/>
      <c r="F406" s="115"/>
      <c r="G406" s="115"/>
      <c r="H406" s="115"/>
      <c r="I406" s="115"/>
      <c r="J406" s="115"/>
      <c r="K406" s="115"/>
      <c r="L406" s="115">
        <v>19</v>
      </c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6"/>
      <c r="AF406" s="116"/>
      <c r="AG406" s="116"/>
      <c r="AH406" s="116"/>
      <c r="AI406" s="116"/>
      <c r="AJ406" s="116"/>
      <c r="AK406" s="116"/>
      <c r="AL406" s="116"/>
      <c r="AM406" s="116"/>
      <c r="AN406" s="116"/>
      <c r="AO406" s="116"/>
      <c r="AQ406" s="118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</row>
    <row r="407" spans="1:74" s="117" customFormat="1" ht="18" hidden="1" customHeight="1">
      <c r="A407" s="163"/>
      <c r="B407" s="125" t="s">
        <v>361</v>
      </c>
      <c r="C407" s="115"/>
      <c r="D407" s="115">
        <v>4</v>
      </c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6"/>
      <c r="AF407" s="116"/>
      <c r="AG407" s="116"/>
      <c r="AH407" s="116"/>
      <c r="AI407" s="116"/>
      <c r="AJ407" s="116"/>
      <c r="AK407" s="116"/>
      <c r="AL407" s="116"/>
      <c r="AM407" s="116"/>
      <c r="AN407" s="116"/>
      <c r="AO407" s="116"/>
      <c r="AQ407" s="118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</row>
    <row r="408" spans="1:74" s="117" customFormat="1" ht="18" hidden="1" customHeight="1">
      <c r="A408" s="163"/>
      <c r="B408" s="125" t="s">
        <v>1288</v>
      </c>
      <c r="C408" s="115"/>
      <c r="D408" s="137">
        <f>SUM(D409:D410)</f>
        <v>74</v>
      </c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6"/>
      <c r="AF408" s="116"/>
      <c r="AG408" s="116"/>
      <c r="AH408" s="116"/>
      <c r="AI408" s="116"/>
      <c r="AJ408" s="116"/>
      <c r="AK408" s="116"/>
      <c r="AL408" s="116"/>
      <c r="AM408" s="116"/>
      <c r="AN408" s="116"/>
      <c r="AO408" s="116"/>
      <c r="AQ408" s="118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</row>
    <row r="409" spans="1:74" s="117" customFormat="1" ht="18" hidden="1" customHeight="1">
      <c r="A409" s="113"/>
      <c r="B409" s="114" t="s">
        <v>1303</v>
      </c>
      <c r="C409" s="115"/>
      <c r="D409" s="115">
        <v>50</v>
      </c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6"/>
      <c r="AF409" s="116"/>
      <c r="AG409" s="116"/>
      <c r="AH409" s="116"/>
      <c r="AI409" s="116"/>
      <c r="AJ409" s="116"/>
      <c r="AK409" s="116"/>
      <c r="AL409" s="116"/>
      <c r="AM409" s="116"/>
      <c r="AN409" s="116"/>
      <c r="AO409" s="116"/>
      <c r="AQ409" s="118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</row>
    <row r="410" spans="1:74" s="117" customFormat="1" ht="18" hidden="1" customHeight="1">
      <c r="A410" s="113"/>
      <c r="B410" s="114" t="s">
        <v>1304</v>
      </c>
      <c r="C410" s="115"/>
      <c r="D410" s="115">
        <v>24</v>
      </c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6"/>
      <c r="AF410" s="116"/>
      <c r="AG410" s="116"/>
      <c r="AH410" s="116"/>
      <c r="AI410" s="116"/>
      <c r="AJ410" s="116"/>
      <c r="AK410" s="116"/>
      <c r="AL410" s="116"/>
      <c r="AM410" s="116"/>
      <c r="AN410" s="116"/>
      <c r="AO410" s="116"/>
      <c r="AQ410" s="118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</row>
    <row r="411" spans="1:74" s="117" customFormat="1" ht="18" hidden="1" customHeight="1">
      <c r="A411" s="113"/>
      <c r="B411" s="125" t="s">
        <v>342</v>
      </c>
      <c r="C411" s="115"/>
      <c r="D411" s="137">
        <f>SUM(D412:D418)</f>
        <v>3.5</v>
      </c>
      <c r="E411" s="137">
        <f>SUM(E412:E418)</f>
        <v>342</v>
      </c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6"/>
      <c r="AF411" s="116"/>
      <c r="AG411" s="116"/>
      <c r="AH411" s="116"/>
      <c r="AI411" s="116"/>
      <c r="AJ411" s="116"/>
      <c r="AK411" s="116"/>
      <c r="AL411" s="116"/>
      <c r="AM411" s="116"/>
      <c r="AN411" s="116"/>
      <c r="AO411" s="116"/>
      <c r="AQ411" s="118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</row>
    <row r="412" spans="1:74" s="117" customFormat="1" ht="18" hidden="1" customHeight="1">
      <c r="A412" s="113"/>
      <c r="B412" s="114" t="s">
        <v>362</v>
      </c>
      <c r="C412" s="115"/>
      <c r="D412" s="115"/>
      <c r="E412" s="115">
        <v>40</v>
      </c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6"/>
      <c r="AF412" s="116"/>
      <c r="AG412" s="116"/>
      <c r="AH412" s="116"/>
      <c r="AI412" s="116"/>
      <c r="AJ412" s="116"/>
      <c r="AK412" s="116"/>
      <c r="AL412" s="116"/>
      <c r="AM412" s="116"/>
      <c r="AN412" s="116"/>
      <c r="AO412" s="116"/>
      <c r="AQ412" s="118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</row>
    <row r="413" spans="1:74" s="117" customFormat="1" ht="18" hidden="1" customHeight="1">
      <c r="A413" s="113"/>
      <c r="B413" s="114" t="s">
        <v>363</v>
      </c>
      <c r="C413" s="115"/>
      <c r="D413" s="115"/>
      <c r="E413" s="115">
        <v>15</v>
      </c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6"/>
      <c r="AF413" s="116"/>
      <c r="AG413" s="116"/>
      <c r="AH413" s="116"/>
      <c r="AI413" s="116"/>
      <c r="AJ413" s="116"/>
      <c r="AK413" s="116"/>
      <c r="AL413" s="116"/>
      <c r="AM413" s="116"/>
      <c r="AN413" s="116"/>
      <c r="AO413" s="116"/>
      <c r="AQ413" s="118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</row>
    <row r="414" spans="1:74" s="117" customFormat="1" ht="18" hidden="1" customHeight="1">
      <c r="A414" s="113"/>
      <c r="B414" s="114" t="s">
        <v>364</v>
      </c>
      <c r="C414" s="115"/>
      <c r="D414" s="115"/>
      <c r="E414" s="115">
        <v>50</v>
      </c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  <c r="AO414" s="116"/>
      <c r="AQ414" s="118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</row>
    <row r="415" spans="1:74" s="117" customFormat="1" ht="18" hidden="1" customHeight="1">
      <c r="A415" s="113"/>
      <c r="B415" s="114" t="s">
        <v>365</v>
      </c>
      <c r="C415" s="115"/>
      <c r="D415" s="115"/>
      <c r="E415" s="115">
        <v>26</v>
      </c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6"/>
      <c r="AF415" s="116"/>
      <c r="AG415" s="116"/>
      <c r="AH415" s="116"/>
      <c r="AI415" s="116"/>
      <c r="AJ415" s="116"/>
      <c r="AK415" s="116"/>
      <c r="AL415" s="116"/>
      <c r="AM415" s="116"/>
      <c r="AN415" s="116"/>
      <c r="AO415" s="116"/>
      <c r="AQ415" s="118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</row>
    <row r="416" spans="1:74" s="117" customFormat="1" ht="18" hidden="1" customHeight="1">
      <c r="A416" s="113"/>
      <c r="B416" s="114" t="s">
        <v>366</v>
      </c>
      <c r="C416" s="115"/>
      <c r="D416" s="115"/>
      <c r="E416" s="115">
        <v>11</v>
      </c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6"/>
      <c r="AF416" s="116"/>
      <c r="AG416" s="116"/>
      <c r="AH416" s="116"/>
      <c r="AI416" s="116"/>
      <c r="AJ416" s="116"/>
      <c r="AK416" s="116"/>
      <c r="AL416" s="116"/>
      <c r="AM416" s="116"/>
      <c r="AN416" s="116"/>
      <c r="AO416" s="116"/>
      <c r="AQ416" s="118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</row>
    <row r="417" spans="1:74" s="117" customFormat="1" ht="18" hidden="1" customHeight="1">
      <c r="A417" s="163"/>
      <c r="B417" s="114" t="s">
        <v>367</v>
      </c>
      <c r="C417" s="115"/>
      <c r="D417" s="115"/>
      <c r="E417" s="115">
        <v>200</v>
      </c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Q417" s="118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</row>
    <row r="418" spans="1:74" s="117" customFormat="1" ht="18" hidden="1" customHeight="1">
      <c r="A418" s="163"/>
      <c r="B418" s="114" t="s">
        <v>368</v>
      </c>
      <c r="C418" s="115"/>
      <c r="D418" s="115">
        <v>3.5</v>
      </c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6"/>
      <c r="AF418" s="116"/>
      <c r="AG418" s="116"/>
      <c r="AH418" s="116"/>
      <c r="AI418" s="116"/>
      <c r="AJ418" s="116"/>
      <c r="AK418" s="116"/>
      <c r="AL418" s="116"/>
      <c r="AM418" s="116"/>
      <c r="AN418" s="116"/>
      <c r="AO418" s="116"/>
      <c r="AQ418" s="118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</row>
    <row r="419" spans="1:74" s="139" customFormat="1" ht="18" customHeight="1">
      <c r="A419" s="124">
        <v>3</v>
      </c>
      <c r="B419" s="125" t="s">
        <v>369</v>
      </c>
      <c r="C419" s="126">
        <f>SUM(D419:AO419)</f>
        <v>1576</v>
      </c>
      <c r="D419" s="126">
        <f>SUM(D420:D451)</f>
        <v>0</v>
      </c>
      <c r="E419" s="126">
        <f t="shared" ref="E419:S419" si="50">SUM(E420:E451)</f>
        <v>0</v>
      </c>
      <c r="F419" s="126">
        <f t="shared" si="50"/>
        <v>0</v>
      </c>
      <c r="G419" s="126">
        <f t="shared" si="50"/>
        <v>0</v>
      </c>
      <c r="H419" s="126">
        <f t="shared" si="50"/>
        <v>0</v>
      </c>
      <c r="I419" s="126">
        <f t="shared" si="50"/>
        <v>0</v>
      </c>
      <c r="J419" s="126">
        <f t="shared" si="50"/>
        <v>0</v>
      </c>
      <c r="K419" s="126">
        <f t="shared" si="50"/>
        <v>0</v>
      </c>
      <c r="L419" s="126">
        <f t="shared" si="50"/>
        <v>0</v>
      </c>
      <c r="M419" s="126">
        <f t="shared" si="50"/>
        <v>0</v>
      </c>
      <c r="N419" s="126">
        <f t="shared" si="50"/>
        <v>0</v>
      </c>
      <c r="O419" s="126">
        <f t="shared" si="50"/>
        <v>0</v>
      </c>
      <c r="P419" s="126">
        <f t="shared" si="50"/>
        <v>0</v>
      </c>
      <c r="Q419" s="126">
        <f t="shared" si="50"/>
        <v>0</v>
      </c>
      <c r="R419" s="126">
        <f t="shared" si="50"/>
        <v>0</v>
      </c>
      <c r="S419" s="126">
        <f t="shared" si="50"/>
        <v>0</v>
      </c>
      <c r="T419" s="126"/>
      <c r="U419" s="126"/>
      <c r="V419" s="126"/>
      <c r="W419" s="126"/>
      <c r="X419" s="126">
        <f>X420</f>
        <v>1344</v>
      </c>
      <c r="Y419" s="126">
        <f>Y420</f>
        <v>232</v>
      </c>
      <c r="Z419" s="126">
        <f>Z420</f>
        <v>0</v>
      </c>
      <c r="AA419" s="126">
        <f t="shared" ref="AA419:AO419" si="51">AA420</f>
        <v>0</v>
      </c>
      <c r="AB419" s="126">
        <f t="shared" si="51"/>
        <v>0</v>
      </c>
      <c r="AC419" s="126">
        <f t="shared" si="51"/>
        <v>0</v>
      </c>
      <c r="AD419" s="126">
        <f t="shared" si="51"/>
        <v>0</v>
      </c>
      <c r="AE419" s="126">
        <f t="shared" si="51"/>
        <v>0</v>
      </c>
      <c r="AF419" s="126">
        <f t="shared" si="51"/>
        <v>0</v>
      </c>
      <c r="AG419" s="126">
        <f t="shared" si="51"/>
        <v>0</v>
      </c>
      <c r="AH419" s="126">
        <f t="shared" si="51"/>
        <v>0</v>
      </c>
      <c r="AI419" s="126">
        <f t="shared" si="51"/>
        <v>0</v>
      </c>
      <c r="AJ419" s="126">
        <f t="shared" si="51"/>
        <v>0</v>
      </c>
      <c r="AK419" s="126">
        <f t="shared" si="51"/>
        <v>0</v>
      </c>
      <c r="AL419" s="126">
        <f t="shared" si="51"/>
        <v>0</v>
      </c>
      <c r="AM419" s="126">
        <f t="shared" si="51"/>
        <v>0</v>
      </c>
      <c r="AN419" s="126">
        <f t="shared" si="51"/>
        <v>0</v>
      </c>
      <c r="AO419" s="126">
        <f t="shared" si="51"/>
        <v>0</v>
      </c>
      <c r="AQ419" s="118"/>
      <c r="AR419" s="196"/>
      <c r="AS419" s="196"/>
      <c r="AT419" s="196"/>
      <c r="AU419" s="196"/>
      <c r="AV419" s="196"/>
      <c r="AW419" s="196"/>
      <c r="AX419" s="196"/>
      <c r="AY419" s="196"/>
      <c r="AZ419" s="196"/>
      <c r="BA419" s="196"/>
      <c r="BB419" s="196"/>
      <c r="BC419" s="196"/>
      <c r="BD419" s="196"/>
      <c r="BE419" s="196"/>
      <c r="BF419" s="196"/>
      <c r="BG419" s="196"/>
      <c r="BH419" s="196"/>
      <c r="BI419" s="196"/>
      <c r="BJ419" s="196"/>
      <c r="BK419" s="196"/>
      <c r="BL419" s="196"/>
      <c r="BM419" s="196"/>
      <c r="BN419" s="196"/>
      <c r="BO419" s="196"/>
      <c r="BP419" s="196"/>
      <c r="BQ419" s="196"/>
      <c r="BR419" s="196"/>
      <c r="BS419" s="196"/>
      <c r="BT419" s="196"/>
      <c r="BU419" s="196"/>
      <c r="BV419" s="196"/>
    </row>
    <row r="420" spans="1:74" s="117" customFormat="1" ht="18" customHeight="1">
      <c r="A420" s="113"/>
      <c r="B420" s="215" t="s">
        <v>370</v>
      </c>
      <c r="C420" s="115">
        <f>SUM(D420:AO420)</f>
        <v>1576</v>
      </c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>
        <f t="shared" ref="X420:AO420" si="52">X421+X422+X427+X428+X429+X437+X442+X447+X450</f>
        <v>1344</v>
      </c>
      <c r="Y420" s="115">
        <f t="shared" si="52"/>
        <v>232</v>
      </c>
      <c r="Z420" s="115">
        <f t="shared" si="52"/>
        <v>0</v>
      </c>
      <c r="AA420" s="115">
        <f t="shared" si="52"/>
        <v>0</v>
      </c>
      <c r="AB420" s="115">
        <f t="shared" si="52"/>
        <v>0</v>
      </c>
      <c r="AC420" s="115">
        <f t="shared" si="52"/>
        <v>0</v>
      </c>
      <c r="AD420" s="115">
        <f t="shared" si="52"/>
        <v>0</v>
      </c>
      <c r="AE420" s="116">
        <f t="shared" si="52"/>
        <v>0</v>
      </c>
      <c r="AF420" s="116">
        <f t="shared" si="52"/>
        <v>0</v>
      </c>
      <c r="AG420" s="116">
        <f t="shared" si="52"/>
        <v>0</v>
      </c>
      <c r="AH420" s="116">
        <f t="shared" si="52"/>
        <v>0</v>
      </c>
      <c r="AI420" s="116">
        <f t="shared" si="52"/>
        <v>0</v>
      </c>
      <c r="AJ420" s="116">
        <f t="shared" si="52"/>
        <v>0</v>
      </c>
      <c r="AK420" s="116">
        <f t="shared" si="52"/>
        <v>0</v>
      </c>
      <c r="AL420" s="116">
        <f t="shared" si="52"/>
        <v>0</v>
      </c>
      <c r="AM420" s="116">
        <f t="shared" si="52"/>
        <v>0</v>
      </c>
      <c r="AN420" s="116">
        <f t="shared" si="52"/>
        <v>0</v>
      </c>
      <c r="AO420" s="116">
        <f t="shared" si="52"/>
        <v>0</v>
      </c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</row>
    <row r="421" spans="1:74" s="117" customFormat="1" ht="18" hidden="1" customHeight="1">
      <c r="A421" s="113"/>
      <c r="B421" s="125" t="s">
        <v>371</v>
      </c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37">
        <v>132</v>
      </c>
      <c r="Y421" s="115"/>
      <c r="Z421" s="115"/>
      <c r="AA421" s="115"/>
      <c r="AB421" s="115"/>
      <c r="AC421" s="115"/>
      <c r="AD421" s="115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  <c r="AO421" s="116"/>
      <c r="AQ421" s="118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</row>
    <row r="422" spans="1:74" s="117" customFormat="1" ht="18" hidden="1" customHeight="1">
      <c r="A422" s="113"/>
      <c r="B422" s="125" t="s">
        <v>372</v>
      </c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37">
        <f>SUM(X423:X426)</f>
        <v>280.8</v>
      </c>
      <c r="Y422" s="115"/>
      <c r="Z422" s="115"/>
      <c r="AA422" s="115"/>
      <c r="AB422" s="115"/>
      <c r="AC422" s="115"/>
      <c r="AD422" s="115"/>
      <c r="AE422" s="116"/>
      <c r="AF422" s="116"/>
      <c r="AG422" s="116"/>
      <c r="AH422" s="116"/>
      <c r="AI422" s="116"/>
      <c r="AJ422" s="116"/>
      <c r="AK422" s="116"/>
      <c r="AL422" s="116"/>
      <c r="AM422" s="116"/>
      <c r="AN422" s="116"/>
      <c r="AO422" s="116"/>
      <c r="AQ422" s="118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</row>
    <row r="423" spans="1:74" s="117" customFormat="1" ht="18" hidden="1" customHeight="1">
      <c r="A423" s="113"/>
      <c r="B423" s="114" t="s">
        <v>373</v>
      </c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>
        <v>115.4</v>
      </c>
      <c r="Y423" s="115"/>
      <c r="Z423" s="115"/>
      <c r="AA423" s="115"/>
      <c r="AB423" s="115"/>
      <c r="AC423" s="115"/>
      <c r="AD423" s="115"/>
      <c r="AE423" s="116"/>
      <c r="AF423" s="116"/>
      <c r="AG423" s="116"/>
      <c r="AH423" s="116"/>
      <c r="AI423" s="116"/>
      <c r="AJ423" s="116"/>
      <c r="AK423" s="116"/>
      <c r="AL423" s="116"/>
      <c r="AM423" s="116"/>
      <c r="AN423" s="116"/>
      <c r="AO423" s="116"/>
      <c r="AQ423" s="118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</row>
    <row r="424" spans="1:74" s="117" customFormat="1" ht="18" hidden="1" customHeight="1">
      <c r="A424" s="113"/>
      <c r="B424" s="114" t="s">
        <v>374</v>
      </c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>
        <v>83</v>
      </c>
      <c r="Y424" s="115"/>
      <c r="Z424" s="115"/>
      <c r="AA424" s="115"/>
      <c r="AB424" s="115"/>
      <c r="AC424" s="115"/>
      <c r="AD424" s="115"/>
      <c r="AE424" s="116"/>
      <c r="AF424" s="116"/>
      <c r="AG424" s="116"/>
      <c r="AH424" s="116"/>
      <c r="AI424" s="116"/>
      <c r="AJ424" s="116"/>
      <c r="AK424" s="116"/>
      <c r="AL424" s="116"/>
      <c r="AM424" s="116"/>
      <c r="AN424" s="116"/>
      <c r="AO424" s="116"/>
      <c r="AQ424" s="118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</row>
    <row r="425" spans="1:74" s="117" customFormat="1" ht="18" hidden="1" customHeight="1">
      <c r="A425" s="113"/>
      <c r="B425" s="114" t="s">
        <v>375</v>
      </c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>
        <v>65.900000000000006</v>
      </c>
      <c r="Y425" s="115"/>
      <c r="Z425" s="115"/>
      <c r="AA425" s="115"/>
      <c r="AB425" s="115"/>
      <c r="AC425" s="115"/>
      <c r="AD425" s="115"/>
      <c r="AE425" s="116"/>
      <c r="AF425" s="116"/>
      <c r="AG425" s="116"/>
      <c r="AH425" s="116"/>
      <c r="AI425" s="116"/>
      <c r="AJ425" s="116"/>
      <c r="AK425" s="116"/>
      <c r="AL425" s="116"/>
      <c r="AM425" s="116"/>
      <c r="AN425" s="116"/>
      <c r="AO425" s="116"/>
      <c r="AQ425" s="118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</row>
    <row r="426" spans="1:74" s="117" customFormat="1" ht="18" hidden="1" customHeight="1">
      <c r="A426" s="113"/>
      <c r="B426" s="114" t="s">
        <v>376</v>
      </c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>
        <v>16.5</v>
      </c>
      <c r="Y426" s="115"/>
      <c r="Z426" s="115"/>
      <c r="AA426" s="115"/>
      <c r="AB426" s="115"/>
      <c r="AC426" s="115"/>
      <c r="AD426" s="115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116"/>
      <c r="AO426" s="116"/>
      <c r="AQ426" s="118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</row>
    <row r="427" spans="1:74" s="117" customFormat="1" ht="18" hidden="1" customHeight="1">
      <c r="A427" s="113"/>
      <c r="B427" s="125" t="s">
        <v>377</v>
      </c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37">
        <v>60</v>
      </c>
      <c r="Y427" s="115"/>
      <c r="Z427" s="115"/>
      <c r="AA427" s="115"/>
      <c r="AB427" s="115"/>
      <c r="AC427" s="115"/>
      <c r="AD427" s="115"/>
      <c r="AE427" s="116"/>
      <c r="AF427" s="116"/>
      <c r="AG427" s="116"/>
      <c r="AH427" s="116"/>
      <c r="AI427" s="116"/>
      <c r="AJ427" s="116"/>
      <c r="AK427" s="116"/>
      <c r="AL427" s="116"/>
      <c r="AM427" s="116"/>
      <c r="AN427" s="116"/>
      <c r="AO427" s="116"/>
      <c r="AQ427" s="118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</row>
    <row r="428" spans="1:74" s="117" customFormat="1" ht="18" hidden="1" customHeight="1">
      <c r="A428" s="113"/>
      <c r="B428" s="125" t="s">
        <v>378</v>
      </c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37">
        <v>149.5</v>
      </c>
      <c r="Y428" s="115"/>
      <c r="Z428" s="115"/>
      <c r="AA428" s="115"/>
      <c r="AB428" s="115"/>
      <c r="AC428" s="115"/>
      <c r="AD428" s="115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Q428" s="118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</row>
    <row r="429" spans="1:74" s="117" customFormat="1" ht="18" hidden="1" customHeight="1">
      <c r="A429" s="113"/>
      <c r="B429" s="125" t="s">
        <v>379</v>
      </c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37">
        <f>SUM(Y430:Y436)</f>
        <v>232</v>
      </c>
      <c r="Z429" s="115"/>
      <c r="AA429" s="115"/>
      <c r="AB429" s="115"/>
      <c r="AC429" s="115"/>
      <c r="AD429" s="115"/>
      <c r="AE429" s="116"/>
      <c r="AF429" s="116"/>
      <c r="AG429" s="116"/>
      <c r="AH429" s="116"/>
      <c r="AI429" s="116"/>
      <c r="AJ429" s="116"/>
      <c r="AK429" s="116"/>
      <c r="AL429" s="116"/>
      <c r="AM429" s="116"/>
      <c r="AN429" s="116"/>
      <c r="AO429" s="116"/>
      <c r="AQ429" s="118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</row>
    <row r="430" spans="1:74" s="117" customFormat="1" ht="18" hidden="1" customHeight="1">
      <c r="A430" s="113"/>
      <c r="B430" s="114" t="s">
        <v>380</v>
      </c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>
        <v>32.299999999999997</v>
      </c>
      <c r="Z430" s="115"/>
      <c r="AA430" s="115"/>
      <c r="AB430" s="115"/>
      <c r="AC430" s="115"/>
      <c r="AD430" s="115"/>
      <c r="AE430" s="116"/>
      <c r="AF430" s="116"/>
      <c r="AG430" s="116"/>
      <c r="AH430" s="116"/>
      <c r="AI430" s="116"/>
      <c r="AJ430" s="116"/>
      <c r="AK430" s="116"/>
      <c r="AL430" s="116"/>
      <c r="AM430" s="116"/>
      <c r="AN430" s="116"/>
      <c r="AO430" s="116"/>
      <c r="AQ430" s="118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</row>
    <row r="431" spans="1:74" s="117" customFormat="1" ht="18" hidden="1" customHeight="1">
      <c r="A431" s="113"/>
      <c r="B431" s="114" t="s">
        <v>381</v>
      </c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>
        <v>24.3</v>
      </c>
      <c r="Z431" s="115"/>
      <c r="AA431" s="115"/>
      <c r="AB431" s="115"/>
      <c r="AC431" s="115"/>
      <c r="AD431" s="115"/>
      <c r="AE431" s="116"/>
      <c r="AF431" s="116"/>
      <c r="AG431" s="116"/>
      <c r="AH431" s="116"/>
      <c r="AI431" s="116"/>
      <c r="AJ431" s="116"/>
      <c r="AK431" s="116"/>
      <c r="AL431" s="116"/>
      <c r="AM431" s="116"/>
      <c r="AN431" s="116"/>
      <c r="AO431" s="116"/>
      <c r="AQ431" s="118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</row>
    <row r="432" spans="1:74" s="117" customFormat="1" ht="18" hidden="1" customHeight="1">
      <c r="A432" s="113"/>
      <c r="B432" s="114" t="s">
        <v>382</v>
      </c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>
        <v>13.2</v>
      </c>
      <c r="Z432" s="115"/>
      <c r="AA432" s="115"/>
      <c r="AB432" s="115"/>
      <c r="AC432" s="115"/>
      <c r="AD432" s="115"/>
      <c r="AE432" s="116"/>
      <c r="AF432" s="116"/>
      <c r="AG432" s="116"/>
      <c r="AH432" s="116"/>
      <c r="AI432" s="116"/>
      <c r="AJ432" s="116"/>
      <c r="AK432" s="116"/>
      <c r="AL432" s="116"/>
      <c r="AM432" s="116"/>
      <c r="AN432" s="116"/>
      <c r="AO432" s="116"/>
      <c r="AQ432" s="118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</row>
    <row r="433" spans="1:74" s="117" customFormat="1" ht="18" hidden="1" customHeight="1">
      <c r="A433" s="113"/>
      <c r="B433" s="114" t="s">
        <v>383</v>
      </c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>
        <v>11.2</v>
      </c>
      <c r="Z433" s="115"/>
      <c r="AA433" s="115"/>
      <c r="AB433" s="115"/>
      <c r="AC433" s="115"/>
      <c r="AD433" s="115"/>
      <c r="AE433" s="116"/>
      <c r="AF433" s="116"/>
      <c r="AG433" s="116"/>
      <c r="AH433" s="116"/>
      <c r="AI433" s="116"/>
      <c r="AJ433" s="116"/>
      <c r="AK433" s="116"/>
      <c r="AL433" s="116"/>
      <c r="AM433" s="116"/>
      <c r="AN433" s="116"/>
      <c r="AO433" s="116"/>
      <c r="AQ433" s="118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</row>
    <row r="434" spans="1:74" s="117" customFormat="1" ht="18" hidden="1" customHeight="1">
      <c r="A434" s="113"/>
      <c r="B434" s="114" t="s">
        <v>384</v>
      </c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>
        <v>37</v>
      </c>
      <c r="Z434" s="115"/>
      <c r="AA434" s="115"/>
      <c r="AB434" s="115"/>
      <c r="AC434" s="115"/>
      <c r="AD434" s="115"/>
      <c r="AE434" s="116"/>
      <c r="AF434" s="116"/>
      <c r="AG434" s="116"/>
      <c r="AH434" s="116"/>
      <c r="AI434" s="116"/>
      <c r="AJ434" s="116"/>
      <c r="AK434" s="116"/>
      <c r="AL434" s="116"/>
      <c r="AM434" s="116"/>
      <c r="AN434" s="116"/>
      <c r="AO434" s="116"/>
      <c r="AQ434" s="118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</row>
    <row r="435" spans="1:74" s="117" customFormat="1" ht="18" hidden="1" customHeight="1">
      <c r="A435" s="113"/>
      <c r="B435" s="114" t="s">
        <v>385</v>
      </c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>
        <v>46</v>
      </c>
      <c r="Z435" s="115"/>
      <c r="AA435" s="115"/>
      <c r="AB435" s="115"/>
      <c r="AC435" s="115"/>
      <c r="AD435" s="115"/>
      <c r="AE435" s="116"/>
      <c r="AF435" s="116"/>
      <c r="AG435" s="116"/>
      <c r="AH435" s="116"/>
      <c r="AI435" s="116"/>
      <c r="AJ435" s="116"/>
      <c r="AK435" s="116"/>
      <c r="AL435" s="116"/>
      <c r="AM435" s="116"/>
      <c r="AN435" s="116"/>
      <c r="AO435" s="116"/>
      <c r="AQ435" s="118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</row>
    <row r="436" spans="1:74" s="117" customFormat="1" ht="18" hidden="1" customHeight="1">
      <c r="A436" s="113"/>
      <c r="B436" s="114" t="s">
        <v>386</v>
      </c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>
        <v>68</v>
      </c>
      <c r="Z436" s="115"/>
      <c r="AA436" s="115"/>
      <c r="AB436" s="115"/>
      <c r="AC436" s="115"/>
      <c r="AD436" s="115"/>
      <c r="AE436" s="116"/>
      <c r="AF436" s="116"/>
      <c r="AG436" s="116"/>
      <c r="AH436" s="116"/>
      <c r="AI436" s="116"/>
      <c r="AJ436" s="116"/>
      <c r="AK436" s="116"/>
      <c r="AL436" s="116"/>
      <c r="AM436" s="116"/>
      <c r="AN436" s="116"/>
      <c r="AO436" s="116"/>
      <c r="AQ436" s="118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</row>
    <row r="437" spans="1:74" s="117" customFormat="1" ht="18" hidden="1" customHeight="1">
      <c r="A437" s="113"/>
      <c r="B437" s="125" t="s">
        <v>387</v>
      </c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37">
        <f>SUM(X438:X441)</f>
        <v>307.89999999999998</v>
      </c>
      <c r="Y437" s="115"/>
      <c r="Z437" s="115"/>
      <c r="AA437" s="115"/>
      <c r="AB437" s="115"/>
      <c r="AC437" s="115"/>
      <c r="AD437" s="115"/>
      <c r="AE437" s="116"/>
      <c r="AF437" s="116"/>
      <c r="AG437" s="116"/>
      <c r="AH437" s="116"/>
      <c r="AI437" s="116"/>
      <c r="AJ437" s="116"/>
      <c r="AK437" s="116"/>
      <c r="AL437" s="116"/>
      <c r="AM437" s="116"/>
      <c r="AN437" s="116"/>
      <c r="AO437" s="116"/>
      <c r="AQ437" s="118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</row>
    <row r="438" spans="1:74" s="117" customFormat="1" ht="18" hidden="1" customHeight="1">
      <c r="A438" s="113"/>
      <c r="B438" s="114" t="s">
        <v>388</v>
      </c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>
        <v>74</v>
      </c>
      <c r="Y438" s="115"/>
      <c r="Z438" s="115"/>
      <c r="AA438" s="115"/>
      <c r="AB438" s="115"/>
      <c r="AC438" s="115"/>
      <c r="AD438" s="115"/>
      <c r="AE438" s="116"/>
      <c r="AF438" s="116"/>
      <c r="AG438" s="116"/>
      <c r="AH438" s="116"/>
      <c r="AI438" s="116"/>
      <c r="AJ438" s="116"/>
      <c r="AK438" s="116"/>
      <c r="AL438" s="116"/>
      <c r="AM438" s="116"/>
      <c r="AN438" s="116"/>
      <c r="AO438" s="116"/>
      <c r="AQ438" s="118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</row>
    <row r="439" spans="1:74" s="117" customFormat="1" ht="18" hidden="1" customHeight="1">
      <c r="A439" s="113"/>
      <c r="B439" s="114" t="s">
        <v>389</v>
      </c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>
        <v>79.7</v>
      </c>
      <c r="Y439" s="115"/>
      <c r="Z439" s="115"/>
      <c r="AA439" s="115"/>
      <c r="AB439" s="115"/>
      <c r="AC439" s="115"/>
      <c r="AD439" s="115"/>
      <c r="AE439" s="116"/>
      <c r="AF439" s="116"/>
      <c r="AG439" s="116"/>
      <c r="AH439" s="116"/>
      <c r="AI439" s="116"/>
      <c r="AJ439" s="116"/>
      <c r="AK439" s="116"/>
      <c r="AL439" s="116"/>
      <c r="AM439" s="116"/>
      <c r="AN439" s="116"/>
      <c r="AO439" s="116"/>
      <c r="AQ439" s="118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</row>
    <row r="440" spans="1:74" s="117" customFormat="1" ht="18" hidden="1" customHeight="1">
      <c r="A440" s="113"/>
      <c r="B440" s="114" t="s">
        <v>390</v>
      </c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>
        <v>80.2</v>
      </c>
      <c r="Y440" s="115"/>
      <c r="Z440" s="115"/>
      <c r="AA440" s="115"/>
      <c r="AB440" s="115"/>
      <c r="AC440" s="115"/>
      <c r="AD440" s="115"/>
      <c r="AE440" s="116"/>
      <c r="AF440" s="116"/>
      <c r="AG440" s="116"/>
      <c r="AH440" s="116"/>
      <c r="AI440" s="116"/>
      <c r="AJ440" s="116"/>
      <c r="AK440" s="116"/>
      <c r="AL440" s="116"/>
      <c r="AM440" s="116"/>
      <c r="AN440" s="116"/>
      <c r="AO440" s="116"/>
      <c r="AQ440" s="118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</row>
    <row r="441" spans="1:74" s="117" customFormat="1" ht="18" hidden="1" customHeight="1">
      <c r="A441" s="113"/>
      <c r="B441" s="114" t="s">
        <v>391</v>
      </c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>
        <v>74</v>
      </c>
      <c r="Y441" s="115"/>
      <c r="Z441" s="115"/>
      <c r="AA441" s="115"/>
      <c r="AB441" s="115"/>
      <c r="AC441" s="115"/>
      <c r="AD441" s="115"/>
      <c r="AE441" s="116"/>
      <c r="AF441" s="116"/>
      <c r="AG441" s="116"/>
      <c r="AH441" s="116"/>
      <c r="AI441" s="116"/>
      <c r="AJ441" s="116"/>
      <c r="AK441" s="116"/>
      <c r="AL441" s="116"/>
      <c r="AM441" s="116"/>
      <c r="AN441" s="116"/>
      <c r="AO441" s="116"/>
      <c r="AQ441" s="118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</row>
    <row r="442" spans="1:74" s="117" customFormat="1" ht="18" hidden="1" customHeight="1">
      <c r="A442" s="113"/>
      <c r="B442" s="125" t="s">
        <v>392</v>
      </c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37">
        <f>SUM(X443:X446)</f>
        <v>139.80000000000001</v>
      </c>
      <c r="Y442" s="115"/>
      <c r="Z442" s="115"/>
      <c r="AA442" s="115"/>
      <c r="AB442" s="115"/>
      <c r="AC442" s="115"/>
      <c r="AD442" s="115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116"/>
      <c r="AO442" s="116"/>
      <c r="AQ442" s="118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</row>
    <row r="443" spans="1:74" s="117" customFormat="1" ht="18" hidden="1" customHeight="1">
      <c r="A443" s="113"/>
      <c r="B443" s="114" t="s">
        <v>393</v>
      </c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>
        <v>20</v>
      </c>
      <c r="Y443" s="115"/>
      <c r="Z443" s="115"/>
      <c r="AA443" s="115"/>
      <c r="AB443" s="115"/>
      <c r="AC443" s="115"/>
      <c r="AD443" s="115"/>
      <c r="AE443" s="116"/>
      <c r="AF443" s="116"/>
      <c r="AG443" s="116"/>
      <c r="AH443" s="116"/>
      <c r="AI443" s="116"/>
      <c r="AJ443" s="116"/>
      <c r="AK443" s="116"/>
      <c r="AL443" s="116"/>
      <c r="AM443" s="116"/>
      <c r="AN443" s="116"/>
      <c r="AO443" s="116"/>
      <c r="AQ443" s="118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</row>
    <row r="444" spans="1:74" s="117" customFormat="1" ht="18" hidden="1" customHeight="1">
      <c r="A444" s="113"/>
      <c r="B444" s="114" t="s">
        <v>394</v>
      </c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>
        <v>42</v>
      </c>
      <c r="Y444" s="115"/>
      <c r="Z444" s="115"/>
      <c r="AA444" s="115"/>
      <c r="AB444" s="115"/>
      <c r="AC444" s="115"/>
      <c r="AD444" s="115"/>
      <c r="AE444" s="116"/>
      <c r="AF444" s="116"/>
      <c r="AG444" s="116"/>
      <c r="AH444" s="116"/>
      <c r="AI444" s="116"/>
      <c r="AJ444" s="116"/>
      <c r="AK444" s="116"/>
      <c r="AL444" s="116"/>
      <c r="AM444" s="116"/>
      <c r="AN444" s="116"/>
      <c r="AO444" s="116"/>
      <c r="AQ444" s="118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</row>
    <row r="445" spans="1:74" s="117" customFormat="1" ht="18" hidden="1" customHeight="1">
      <c r="A445" s="113"/>
      <c r="B445" s="114" t="s">
        <v>395</v>
      </c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>
        <v>61</v>
      </c>
      <c r="Y445" s="115"/>
      <c r="Z445" s="115"/>
      <c r="AA445" s="115"/>
      <c r="AB445" s="115"/>
      <c r="AC445" s="115"/>
      <c r="AD445" s="115"/>
      <c r="AE445" s="116"/>
      <c r="AF445" s="116"/>
      <c r="AG445" s="116"/>
      <c r="AH445" s="116"/>
      <c r="AI445" s="116"/>
      <c r="AJ445" s="116"/>
      <c r="AK445" s="116"/>
      <c r="AL445" s="116"/>
      <c r="AM445" s="116"/>
      <c r="AN445" s="116"/>
      <c r="AO445" s="116"/>
      <c r="AQ445" s="118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</row>
    <row r="446" spans="1:74" s="117" customFormat="1" ht="18" hidden="1" customHeight="1">
      <c r="A446" s="113"/>
      <c r="B446" s="114" t="s">
        <v>396</v>
      </c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>
        <v>16.8</v>
      </c>
      <c r="Y446" s="115"/>
      <c r="Z446" s="115"/>
      <c r="AA446" s="115"/>
      <c r="AB446" s="115"/>
      <c r="AC446" s="115"/>
      <c r="AD446" s="115"/>
      <c r="AE446" s="116"/>
      <c r="AF446" s="116"/>
      <c r="AG446" s="116"/>
      <c r="AH446" s="116"/>
      <c r="AI446" s="116"/>
      <c r="AJ446" s="116"/>
      <c r="AK446" s="116"/>
      <c r="AL446" s="116"/>
      <c r="AM446" s="116"/>
      <c r="AN446" s="116"/>
      <c r="AO446" s="116"/>
      <c r="AQ446" s="118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</row>
    <row r="447" spans="1:74" s="117" customFormat="1" ht="18" hidden="1" customHeight="1">
      <c r="A447" s="113"/>
      <c r="B447" s="125" t="s">
        <v>397</v>
      </c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37">
        <f>SUM(X448:X449)</f>
        <v>186</v>
      </c>
      <c r="Y447" s="115"/>
      <c r="Z447" s="115"/>
      <c r="AA447" s="115"/>
      <c r="AB447" s="115"/>
      <c r="AC447" s="115"/>
      <c r="AD447" s="115"/>
      <c r="AE447" s="116"/>
      <c r="AF447" s="116"/>
      <c r="AG447" s="116"/>
      <c r="AH447" s="116"/>
      <c r="AI447" s="116"/>
      <c r="AJ447" s="116"/>
      <c r="AK447" s="116"/>
      <c r="AL447" s="116"/>
      <c r="AM447" s="116"/>
      <c r="AN447" s="116"/>
      <c r="AO447" s="116"/>
      <c r="AQ447" s="118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</row>
    <row r="448" spans="1:74" s="117" customFormat="1" ht="18" hidden="1" customHeight="1">
      <c r="A448" s="113"/>
      <c r="B448" s="114" t="s">
        <v>398</v>
      </c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>
        <v>99</v>
      </c>
      <c r="Y448" s="115"/>
      <c r="Z448" s="115"/>
      <c r="AA448" s="115"/>
      <c r="AB448" s="115"/>
      <c r="AC448" s="115"/>
      <c r="AD448" s="115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  <c r="AO448" s="116"/>
      <c r="AQ448" s="118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</row>
    <row r="449" spans="1:74" s="117" customFormat="1" ht="18" hidden="1" customHeight="1">
      <c r="A449" s="113"/>
      <c r="B449" s="114" t="s">
        <v>399</v>
      </c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>
        <v>87</v>
      </c>
      <c r="Y449" s="115"/>
      <c r="Z449" s="115"/>
      <c r="AA449" s="115"/>
      <c r="AB449" s="115"/>
      <c r="AC449" s="115"/>
      <c r="AD449" s="115"/>
      <c r="AE449" s="116"/>
      <c r="AF449" s="116"/>
      <c r="AG449" s="116"/>
      <c r="AH449" s="116"/>
      <c r="AI449" s="116"/>
      <c r="AJ449" s="116"/>
      <c r="AK449" s="116"/>
      <c r="AL449" s="116"/>
      <c r="AM449" s="116"/>
      <c r="AN449" s="116"/>
      <c r="AO449" s="116"/>
      <c r="AQ449" s="118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</row>
    <row r="450" spans="1:74" s="117" customFormat="1" ht="18" hidden="1" customHeight="1">
      <c r="A450" s="113"/>
      <c r="B450" s="125" t="s">
        <v>400</v>
      </c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37">
        <f>X451</f>
        <v>88</v>
      </c>
      <c r="Y450" s="115"/>
      <c r="Z450" s="115"/>
      <c r="AA450" s="115"/>
      <c r="AB450" s="115"/>
      <c r="AC450" s="115"/>
      <c r="AD450" s="115"/>
      <c r="AE450" s="116"/>
      <c r="AF450" s="116"/>
      <c r="AG450" s="116"/>
      <c r="AH450" s="116"/>
      <c r="AI450" s="116"/>
      <c r="AJ450" s="116"/>
      <c r="AK450" s="116"/>
      <c r="AL450" s="116"/>
      <c r="AM450" s="116"/>
      <c r="AN450" s="116"/>
      <c r="AO450" s="116"/>
      <c r="AQ450" s="118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</row>
    <row r="451" spans="1:74" s="117" customFormat="1" ht="18" hidden="1" customHeight="1">
      <c r="A451" s="113"/>
      <c r="B451" s="114" t="s">
        <v>401</v>
      </c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>
        <v>88</v>
      </c>
      <c r="Y451" s="115"/>
      <c r="Z451" s="115"/>
      <c r="AA451" s="115"/>
      <c r="AB451" s="115"/>
      <c r="AC451" s="115"/>
      <c r="AD451" s="115"/>
      <c r="AE451" s="116"/>
      <c r="AF451" s="116"/>
      <c r="AG451" s="116"/>
      <c r="AH451" s="116"/>
      <c r="AI451" s="116"/>
      <c r="AJ451" s="116"/>
      <c r="AK451" s="116"/>
      <c r="AL451" s="116"/>
      <c r="AM451" s="116"/>
      <c r="AN451" s="116"/>
      <c r="AO451" s="116"/>
      <c r="AQ451" s="118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</row>
    <row r="452" spans="1:74" s="139" customFormat="1" ht="18" customHeight="1">
      <c r="A452" s="124">
        <v>4</v>
      </c>
      <c r="B452" s="125" t="s">
        <v>496</v>
      </c>
      <c r="C452" s="126">
        <f>SUM(D452:AO452)</f>
        <v>1486.7</v>
      </c>
      <c r="D452" s="126">
        <f>D453+D456+D458+D475</f>
        <v>1406.7</v>
      </c>
      <c r="E452" s="126">
        <f>E453+E456+E458+E475</f>
        <v>80</v>
      </c>
      <c r="F452" s="126"/>
      <c r="G452" s="126"/>
      <c r="H452" s="126"/>
      <c r="I452" s="126"/>
      <c r="J452" s="126">
        <f>J453+J456+J458+J475</f>
        <v>0</v>
      </c>
      <c r="K452" s="126">
        <f t="shared" ref="K452:AK452" si="53">K453+K456+K458+K475</f>
        <v>0</v>
      </c>
      <c r="L452" s="126">
        <f t="shared" si="53"/>
        <v>0</v>
      </c>
      <c r="M452" s="126">
        <f t="shared" si="53"/>
        <v>0</v>
      </c>
      <c r="N452" s="126">
        <f t="shared" si="53"/>
        <v>0</v>
      </c>
      <c r="O452" s="126">
        <f t="shared" si="53"/>
        <v>0</v>
      </c>
      <c r="P452" s="126">
        <f t="shared" si="53"/>
        <v>0</v>
      </c>
      <c r="Q452" s="126">
        <f t="shared" si="53"/>
        <v>0</v>
      </c>
      <c r="R452" s="126">
        <f t="shared" si="53"/>
        <v>0</v>
      </c>
      <c r="S452" s="126">
        <f t="shared" si="53"/>
        <v>0</v>
      </c>
      <c r="T452" s="126">
        <f t="shared" si="53"/>
        <v>0</v>
      </c>
      <c r="U452" s="126">
        <f t="shared" si="53"/>
        <v>0</v>
      </c>
      <c r="V452" s="126">
        <f t="shared" si="53"/>
        <v>0</v>
      </c>
      <c r="W452" s="126">
        <f t="shared" si="53"/>
        <v>0</v>
      </c>
      <c r="X452" s="126">
        <f t="shared" si="53"/>
        <v>0</v>
      </c>
      <c r="Y452" s="126">
        <f t="shared" si="53"/>
        <v>0</v>
      </c>
      <c r="Z452" s="126">
        <f t="shared" si="53"/>
        <v>0</v>
      </c>
      <c r="AA452" s="126">
        <f t="shared" si="53"/>
        <v>0</v>
      </c>
      <c r="AB452" s="126">
        <f t="shared" si="53"/>
        <v>0</v>
      </c>
      <c r="AC452" s="126">
        <f t="shared" si="53"/>
        <v>0</v>
      </c>
      <c r="AD452" s="126">
        <f t="shared" si="53"/>
        <v>0</v>
      </c>
      <c r="AE452" s="126">
        <f t="shared" si="53"/>
        <v>0</v>
      </c>
      <c r="AF452" s="126">
        <f t="shared" si="53"/>
        <v>0</v>
      </c>
      <c r="AG452" s="126">
        <f t="shared" si="53"/>
        <v>0</v>
      </c>
      <c r="AH452" s="126">
        <f t="shared" si="53"/>
        <v>0</v>
      </c>
      <c r="AI452" s="126">
        <f t="shared" si="53"/>
        <v>0</v>
      </c>
      <c r="AJ452" s="126">
        <f t="shared" si="53"/>
        <v>0</v>
      </c>
      <c r="AK452" s="126">
        <f t="shared" si="53"/>
        <v>0</v>
      </c>
      <c r="AL452" s="138"/>
      <c r="AM452" s="138"/>
      <c r="AN452" s="138"/>
      <c r="AO452" s="138"/>
      <c r="AQ452" s="197"/>
      <c r="AR452" s="196"/>
      <c r="AS452" s="196"/>
      <c r="AT452" s="196"/>
      <c r="AU452" s="196"/>
      <c r="AV452" s="196"/>
      <c r="AW452" s="196"/>
      <c r="AX452" s="196"/>
      <c r="AY452" s="196"/>
      <c r="AZ452" s="196"/>
      <c r="BA452" s="196"/>
      <c r="BB452" s="196"/>
      <c r="BC452" s="196"/>
      <c r="BD452" s="196"/>
      <c r="BE452" s="196"/>
      <c r="BF452" s="196"/>
      <c r="BG452" s="196"/>
      <c r="BH452" s="196"/>
      <c r="BI452" s="196"/>
      <c r="BJ452" s="196"/>
      <c r="BK452" s="196"/>
      <c r="BL452" s="196"/>
      <c r="BM452" s="196"/>
      <c r="BN452" s="196"/>
      <c r="BO452" s="196"/>
      <c r="BP452" s="196"/>
      <c r="BQ452" s="196"/>
      <c r="BR452" s="196"/>
      <c r="BS452" s="196"/>
      <c r="BT452" s="196"/>
      <c r="BU452" s="196"/>
      <c r="BV452" s="196"/>
    </row>
    <row r="453" spans="1:74" s="117" customFormat="1" ht="18" customHeight="1">
      <c r="A453" s="113"/>
      <c r="B453" s="123" t="s">
        <v>1217</v>
      </c>
      <c r="C453" s="115">
        <f>SUM(D453:AO453)</f>
        <v>180</v>
      </c>
      <c r="D453" s="142">
        <f>SUM(D454:D455)</f>
        <v>180</v>
      </c>
      <c r="E453" s="142"/>
      <c r="F453" s="142"/>
      <c r="G453" s="142"/>
      <c r="H453" s="142"/>
      <c r="I453" s="142"/>
      <c r="J453" s="142">
        <f>SUM(J454:J455)</f>
        <v>0</v>
      </c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6"/>
      <c r="AF453" s="116"/>
      <c r="AG453" s="116"/>
      <c r="AH453" s="116"/>
      <c r="AI453" s="116"/>
      <c r="AJ453" s="116"/>
      <c r="AK453" s="116"/>
      <c r="AL453" s="116"/>
      <c r="AM453" s="116"/>
      <c r="AN453" s="116"/>
      <c r="AO453" s="116"/>
      <c r="AQ453" s="120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</row>
    <row r="454" spans="1:74" s="117" customFormat="1" ht="18" hidden="1" customHeight="1">
      <c r="A454" s="113"/>
      <c r="B454" s="114" t="s">
        <v>497</v>
      </c>
      <c r="C454" s="115"/>
      <c r="D454" s="115">
        <v>150</v>
      </c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6"/>
      <c r="AF454" s="116"/>
      <c r="AG454" s="116"/>
      <c r="AH454" s="116"/>
      <c r="AI454" s="116"/>
      <c r="AJ454" s="116"/>
      <c r="AK454" s="116"/>
      <c r="AL454" s="116"/>
      <c r="AM454" s="116"/>
      <c r="AN454" s="116"/>
      <c r="AO454" s="116"/>
      <c r="AQ454" s="23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</row>
    <row r="455" spans="1:74" s="117" customFormat="1" ht="18" hidden="1" customHeight="1">
      <c r="A455" s="113"/>
      <c r="B455" s="114" t="s">
        <v>498</v>
      </c>
      <c r="C455" s="115"/>
      <c r="D455" s="115">
        <v>30</v>
      </c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6"/>
      <c r="AF455" s="116"/>
      <c r="AG455" s="116"/>
      <c r="AH455" s="116"/>
      <c r="AI455" s="116"/>
      <c r="AJ455" s="116"/>
      <c r="AK455" s="116"/>
      <c r="AL455" s="116"/>
      <c r="AM455" s="116"/>
      <c r="AN455" s="116"/>
      <c r="AO455" s="116"/>
      <c r="AQ455" s="120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</row>
    <row r="456" spans="1:74" s="117" customFormat="1" ht="18" customHeight="1">
      <c r="A456" s="113"/>
      <c r="B456" s="123" t="s">
        <v>499</v>
      </c>
      <c r="C456" s="115">
        <f>SUM(D456:AO456)</f>
        <v>260</v>
      </c>
      <c r="D456" s="115">
        <f>D457</f>
        <v>260</v>
      </c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6"/>
      <c r="AF456" s="116"/>
      <c r="AG456" s="116"/>
      <c r="AH456" s="116"/>
      <c r="AI456" s="116"/>
      <c r="AJ456" s="116"/>
      <c r="AK456" s="116"/>
      <c r="AL456" s="116"/>
      <c r="AM456" s="116"/>
      <c r="AN456" s="116"/>
      <c r="AO456" s="116"/>
      <c r="AQ456" s="118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</row>
    <row r="457" spans="1:74" s="117" customFormat="1" ht="18" hidden="1" customHeight="1">
      <c r="A457" s="113"/>
      <c r="B457" s="122" t="s">
        <v>500</v>
      </c>
      <c r="C457" s="115"/>
      <c r="D457" s="115">
        <v>260</v>
      </c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6"/>
      <c r="AF457" s="116"/>
      <c r="AG457" s="116"/>
      <c r="AH457" s="116"/>
      <c r="AI457" s="116"/>
      <c r="AJ457" s="116"/>
      <c r="AK457" s="116"/>
      <c r="AL457" s="116"/>
      <c r="AM457" s="116"/>
      <c r="AN457" s="116"/>
      <c r="AO457" s="116"/>
      <c r="AQ457" s="23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</row>
    <row r="458" spans="1:74" s="117" customFormat="1" ht="18" customHeight="1">
      <c r="A458" s="113"/>
      <c r="B458" s="123" t="s">
        <v>501</v>
      </c>
      <c r="C458" s="115">
        <f>SUM(D458:AO458)</f>
        <v>388.1</v>
      </c>
      <c r="D458" s="115">
        <f>D459+D470+D474</f>
        <v>308.10000000000002</v>
      </c>
      <c r="E458" s="115">
        <f>E459</f>
        <v>80</v>
      </c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6"/>
      <c r="AF458" s="116"/>
      <c r="AG458" s="116"/>
      <c r="AH458" s="116"/>
      <c r="AI458" s="116"/>
      <c r="AJ458" s="116"/>
      <c r="AK458" s="116"/>
      <c r="AL458" s="116"/>
      <c r="AM458" s="116"/>
      <c r="AN458" s="116"/>
      <c r="AO458" s="116"/>
      <c r="AQ458" s="118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</row>
    <row r="459" spans="1:74" s="117" customFormat="1" ht="18" hidden="1" customHeight="1">
      <c r="A459" s="163"/>
      <c r="B459" s="114" t="s">
        <v>502</v>
      </c>
      <c r="C459" s="115"/>
      <c r="D459" s="142">
        <f>SUM(D460:D469)</f>
        <v>227.5</v>
      </c>
      <c r="E459" s="142">
        <f>SUM(E460:E474)</f>
        <v>80</v>
      </c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6"/>
      <c r="AF459" s="116"/>
      <c r="AG459" s="116"/>
      <c r="AH459" s="116"/>
      <c r="AI459" s="116"/>
      <c r="AJ459" s="116"/>
      <c r="AK459" s="116"/>
      <c r="AL459" s="116"/>
      <c r="AM459" s="116"/>
      <c r="AN459" s="116"/>
      <c r="AO459" s="116"/>
      <c r="AQ459" s="118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</row>
    <row r="460" spans="1:74" s="117" customFormat="1" ht="18" hidden="1" customHeight="1">
      <c r="A460" s="113"/>
      <c r="B460" s="122" t="s">
        <v>503</v>
      </c>
      <c r="C460" s="115"/>
      <c r="D460" s="115">
        <v>37</v>
      </c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6"/>
      <c r="AF460" s="116"/>
      <c r="AG460" s="116"/>
      <c r="AH460" s="116"/>
      <c r="AI460" s="116"/>
      <c r="AJ460" s="116"/>
      <c r="AK460" s="116"/>
      <c r="AL460" s="116"/>
      <c r="AM460" s="116"/>
      <c r="AN460" s="116"/>
      <c r="AO460" s="116"/>
      <c r="AQ460" s="118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</row>
    <row r="461" spans="1:74" s="117" customFormat="1" ht="18" hidden="1" customHeight="1">
      <c r="A461" s="113"/>
      <c r="B461" s="122" t="s">
        <v>504</v>
      </c>
      <c r="C461" s="115"/>
      <c r="D461" s="115">
        <v>22</v>
      </c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6"/>
      <c r="AF461" s="116"/>
      <c r="AG461" s="116"/>
      <c r="AH461" s="116"/>
      <c r="AI461" s="116"/>
      <c r="AJ461" s="116"/>
      <c r="AK461" s="116"/>
      <c r="AL461" s="116"/>
      <c r="AM461" s="116"/>
      <c r="AN461" s="116"/>
      <c r="AO461" s="116"/>
      <c r="AQ461" s="118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</row>
    <row r="462" spans="1:74" s="117" customFormat="1" ht="18" hidden="1" customHeight="1">
      <c r="A462" s="113"/>
      <c r="B462" s="122" t="s">
        <v>505</v>
      </c>
      <c r="C462" s="115"/>
      <c r="D462" s="115">
        <v>0</v>
      </c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6"/>
      <c r="AF462" s="116"/>
      <c r="AG462" s="116"/>
      <c r="AH462" s="116"/>
      <c r="AI462" s="116"/>
      <c r="AJ462" s="116"/>
      <c r="AK462" s="116"/>
      <c r="AL462" s="116"/>
      <c r="AM462" s="116"/>
      <c r="AN462" s="116"/>
      <c r="AO462" s="116"/>
      <c r="AQ462" s="118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</row>
    <row r="463" spans="1:74" s="117" customFormat="1" ht="18" hidden="1" customHeight="1">
      <c r="A463" s="113"/>
      <c r="B463" s="122" t="s">
        <v>506</v>
      </c>
      <c r="C463" s="115"/>
      <c r="D463" s="115">
        <v>31.5</v>
      </c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6"/>
      <c r="AF463" s="116"/>
      <c r="AG463" s="116"/>
      <c r="AH463" s="116"/>
      <c r="AI463" s="116"/>
      <c r="AJ463" s="116"/>
      <c r="AK463" s="116"/>
      <c r="AL463" s="116"/>
      <c r="AM463" s="116"/>
      <c r="AN463" s="116"/>
      <c r="AO463" s="116"/>
      <c r="AQ463" s="118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</row>
    <row r="464" spans="1:74" s="117" customFormat="1" ht="18" hidden="1" customHeight="1">
      <c r="A464" s="113"/>
      <c r="B464" s="122" t="s">
        <v>507</v>
      </c>
      <c r="C464" s="115"/>
      <c r="D464" s="115">
        <v>38</v>
      </c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6"/>
      <c r="AF464" s="116"/>
      <c r="AG464" s="116"/>
      <c r="AH464" s="116"/>
      <c r="AI464" s="116"/>
      <c r="AJ464" s="116"/>
      <c r="AK464" s="116"/>
      <c r="AL464" s="116"/>
      <c r="AM464" s="116"/>
      <c r="AN464" s="116"/>
      <c r="AO464" s="116"/>
      <c r="AQ464" s="118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</row>
    <row r="465" spans="1:74" s="117" customFormat="1" ht="18" hidden="1" customHeight="1">
      <c r="A465" s="113"/>
      <c r="B465" s="122" t="s">
        <v>508</v>
      </c>
      <c r="C465" s="115"/>
      <c r="D465" s="115">
        <v>25</v>
      </c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6"/>
      <c r="AF465" s="116"/>
      <c r="AG465" s="116"/>
      <c r="AH465" s="116"/>
      <c r="AI465" s="116"/>
      <c r="AJ465" s="116"/>
      <c r="AK465" s="116"/>
      <c r="AL465" s="116"/>
      <c r="AM465" s="116"/>
      <c r="AN465" s="116"/>
      <c r="AO465" s="116"/>
      <c r="AQ465" s="118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</row>
    <row r="466" spans="1:74" s="117" customFormat="1" ht="18" hidden="1" customHeight="1">
      <c r="A466" s="113"/>
      <c r="B466" s="122" t="s">
        <v>1297</v>
      </c>
      <c r="C466" s="115"/>
      <c r="D466" s="115">
        <v>7</v>
      </c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6"/>
      <c r="AF466" s="116"/>
      <c r="AG466" s="116"/>
      <c r="AH466" s="116"/>
      <c r="AI466" s="116"/>
      <c r="AJ466" s="116"/>
      <c r="AK466" s="116"/>
      <c r="AL466" s="116"/>
      <c r="AM466" s="116"/>
      <c r="AN466" s="116"/>
      <c r="AO466" s="116"/>
      <c r="AQ466" s="118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</row>
    <row r="467" spans="1:74" s="117" customFormat="1" ht="18" hidden="1" customHeight="1">
      <c r="A467" s="113"/>
      <c r="B467" s="122" t="s">
        <v>1306</v>
      </c>
      <c r="C467" s="115"/>
      <c r="D467" s="115">
        <v>23</v>
      </c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6"/>
      <c r="AF467" s="116"/>
      <c r="AG467" s="116"/>
      <c r="AH467" s="116"/>
      <c r="AI467" s="116"/>
      <c r="AJ467" s="116"/>
      <c r="AK467" s="116"/>
      <c r="AL467" s="116"/>
      <c r="AM467" s="116"/>
      <c r="AN467" s="116"/>
      <c r="AO467" s="116"/>
      <c r="AQ467" s="118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</row>
    <row r="468" spans="1:74" s="117" customFormat="1" ht="18" hidden="1" customHeight="1">
      <c r="A468" s="113"/>
      <c r="B468" s="122" t="s">
        <v>1307</v>
      </c>
      <c r="C468" s="115"/>
      <c r="D468" s="115">
        <v>27</v>
      </c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6"/>
      <c r="AF468" s="116"/>
      <c r="AG468" s="116"/>
      <c r="AH468" s="116"/>
      <c r="AI468" s="116"/>
      <c r="AJ468" s="116"/>
      <c r="AK468" s="116"/>
      <c r="AL468" s="116"/>
      <c r="AM468" s="116"/>
      <c r="AN468" s="116"/>
      <c r="AO468" s="116"/>
      <c r="AQ468" s="118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</row>
    <row r="469" spans="1:74" s="117" customFormat="1" ht="18" hidden="1" customHeight="1">
      <c r="A469" s="113"/>
      <c r="B469" s="122" t="s">
        <v>1296</v>
      </c>
      <c r="C469" s="115"/>
      <c r="D469" s="115">
        <v>17</v>
      </c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6"/>
      <c r="AF469" s="116"/>
      <c r="AG469" s="116"/>
      <c r="AH469" s="116"/>
      <c r="AI469" s="116"/>
      <c r="AJ469" s="116"/>
      <c r="AK469" s="116"/>
      <c r="AL469" s="116"/>
      <c r="AM469" s="116"/>
      <c r="AN469" s="116"/>
      <c r="AO469" s="116"/>
      <c r="AQ469" s="118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</row>
    <row r="470" spans="1:74" s="117" customFormat="1" ht="18" hidden="1" customHeight="1">
      <c r="A470" s="163"/>
      <c r="B470" s="114" t="s">
        <v>509</v>
      </c>
      <c r="C470" s="115"/>
      <c r="D470" s="115">
        <v>53.6</v>
      </c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6"/>
      <c r="AF470" s="116"/>
      <c r="AG470" s="116"/>
      <c r="AH470" s="116"/>
      <c r="AI470" s="116"/>
      <c r="AJ470" s="116"/>
      <c r="AK470" s="116"/>
      <c r="AL470" s="116"/>
      <c r="AM470" s="116"/>
      <c r="AN470" s="116"/>
      <c r="AO470" s="116"/>
      <c r="AQ470" s="23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</row>
    <row r="471" spans="1:74" s="117" customFormat="1" ht="17.25" hidden="1" customHeight="1">
      <c r="A471" s="163"/>
      <c r="B471" s="114" t="s">
        <v>510</v>
      </c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6"/>
      <c r="AF471" s="116"/>
      <c r="AG471" s="116"/>
      <c r="AH471" s="116"/>
      <c r="AI471" s="116"/>
      <c r="AJ471" s="116"/>
      <c r="AK471" s="116"/>
      <c r="AL471" s="116"/>
      <c r="AM471" s="116"/>
      <c r="AN471" s="116"/>
      <c r="AO471" s="116"/>
      <c r="AQ471" s="253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</row>
    <row r="472" spans="1:74" s="117" customFormat="1" ht="18" hidden="1" customHeight="1">
      <c r="A472" s="113"/>
      <c r="B472" s="122" t="s">
        <v>511</v>
      </c>
      <c r="C472" s="115"/>
      <c r="D472" s="115"/>
      <c r="E472" s="115">
        <v>40</v>
      </c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116"/>
      <c r="AO472" s="116"/>
      <c r="AQ472" s="120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</row>
    <row r="473" spans="1:74" s="117" customFormat="1" ht="18" hidden="1" customHeight="1">
      <c r="A473" s="113"/>
      <c r="B473" s="122" t="s">
        <v>512</v>
      </c>
      <c r="C473" s="115"/>
      <c r="D473" s="115"/>
      <c r="E473" s="115">
        <v>40</v>
      </c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6"/>
      <c r="AF473" s="116"/>
      <c r="AG473" s="116"/>
      <c r="AH473" s="116"/>
      <c r="AI473" s="116"/>
      <c r="AJ473" s="116"/>
      <c r="AK473" s="116"/>
      <c r="AL473" s="116"/>
      <c r="AM473" s="116"/>
      <c r="AN473" s="116"/>
      <c r="AO473" s="116"/>
      <c r="AQ473" s="120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</row>
    <row r="474" spans="1:74" s="117" customFormat="1" ht="18" hidden="1" customHeight="1">
      <c r="A474" s="163"/>
      <c r="B474" s="114" t="s">
        <v>513</v>
      </c>
      <c r="C474" s="115"/>
      <c r="D474" s="115">
        <v>27</v>
      </c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6"/>
      <c r="AF474" s="116"/>
      <c r="AG474" s="116"/>
      <c r="AH474" s="116"/>
      <c r="AI474" s="116"/>
      <c r="AJ474" s="116"/>
      <c r="AK474" s="116"/>
      <c r="AL474" s="116"/>
      <c r="AM474" s="116"/>
      <c r="AN474" s="116"/>
      <c r="AO474" s="116"/>
      <c r="AQ474" s="120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</row>
    <row r="475" spans="1:74" s="117" customFormat="1" ht="18" customHeight="1">
      <c r="A475" s="113"/>
      <c r="B475" s="123" t="s">
        <v>514</v>
      </c>
      <c r="C475" s="115">
        <f>SUM(D475:AO475)</f>
        <v>658.6</v>
      </c>
      <c r="D475" s="115">
        <f>D476+D479+D480+D484+D488+D489</f>
        <v>658.6</v>
      </c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Q475" s="217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</row>
    <row r="476" spans="1:74" s="117" customFormat="1" ht="18" hidden="1" customHeight="1">
      <c r="A476" s="163"/>
      <c r="B476" s="125" t="s">
        <v>515</v>
      </c>
      <c r="C476" s="115"/>
      <c r="D476" s="137">
        <f>SUM(D477:D478)</f>
        <v>13.7</v>
      </c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6"/>
      <c r="AF476" s="116"/>
      <c r="AG476" s="116"/>
      <c r="AH476" s="116"/>
      <c r="AI476" s="116"/>
      <c r="AJ476" s="116"/>
      <c r="AK476" s="116"/>
      <c r="AL476" s="116"/>
      <c r="AM476" s="116"/>
      <c r="AN476" s="116"/>
      <c r="AO476" s="116"/>
      <c r="AQ476" s="118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</row>
    <row r="477" spans="1:74" s="117" customFormat="1" ht="18" hidden="1" customHeight="1">
      <c r="A477" s="113"/>
      <c r="B477" s="122" t="s">
        <v>516</v>
      </c>
      <c r="C477" s="115"/>
      <c r="D477" s="115">
        <v>9.1999999999999993</v>
      </c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6"/>
      <c r="AF477" s="116"/>
      <c r="AG477" s="116"/>
      <c r="AH477" s="116"/>
      <c r="AI477" s="116"/>
      <c r="AJ477" s="116"/>
      <c r="AK477" s="116"/>
      <c r="AL477" s="116"/>
      <c r="AM477" s="116"/>
      <c r="AN477" s="116"/>
      <c r="AO477" s="116"/>
      <c r="AQ477" s="118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</row>
    <row r="478" spans="1:74" s="117" customFormat="1" ht="18" hidden="1" customHeight="1">
      <c r="A478" s="113"/>
      <c r="B478" s="122" t="s">
        <v>517</v>
      </c>
      <c r="C478" s="115"/>
      <c r="D478" s="115">
        <v>4.5</v>
      </c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6"/>
      <c r="AF478" s="116"/>
      <c r="AG478" s="116"/>
      <c r="AH478" s="116"/>
      <c r="AI478" s="116"/>
      <c r="AJ478" s="116"/>
      <c r="AK478" s="116"/>
      <c r="AL478" s="116"/>
      <c r="AM478" s="116"/>
      <c r="AN478" s="116"/>
      <c r="AO478" s="116"/>
      <c r="AQ478" s="118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</row>
    <row r="479" spans="1:74" s="117" customFormat="1" ht="18" hidden="1" customHeight="1">
      <c r="A479" s="163"/>
      <c r="B479" s="125" t="s">
        <v>1308</v>
      </c>
      <c r="C479" s="115"/>
      <c r="D479" s="137">
        <v>87.4</v>
      </c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Q479" s="118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</row>
    <row r="480" spans="1:74" s="117" customFormat="1" ht="18" hidden="1" customHeight="1">
      <c r="A480" s="163"/>
      <c r="B480" s="125" t="s">
        <v>519</v>
      </c>
      <c r="C480" s="115"/>
      <c r="D480" s="137">
        <f>SUM(D481:D483)</f>
        <v>306.5</v>
      </c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6"/>
      <c r="AF480" s="116"/>
      <c r="AG480" s="116"/>
      <c r="AH480" s="116"/>
      <c r="AI480" s="116"/>
      <c r="AJ480" s="116"/>
      <c r="AK480" s="116"/>
      <c r="AL480" s="116"/>
      <c r="AM480" s="116"/>
      <c r="AN480" s="116"/>
      <c r="AO480" s="116"/>
      <c r="AQ480" s="118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</row>
    <row r="481" spans="1:74" s="117" customFormat="1" ht="18" hidden="1" customHeight="1">
      <c r="A481" s="113"/>
      <c r="B481" s="122" t="s">
        <v>520</v>
      </c>
      <c r="C481" s="115"/>
      <c r="D481" s="115">
        <v>3.5</v>
      </c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6"/>
      <c r="AF481" s="116"/>
      <c r="AG481" s="116"/>
      <c r="AH481" s="116"/>
      <c r="AI481" s="116"/>
      <c r="AJ481" s="116"/>
      <c r="AK481" s="116"/>
      <c r="AL481" s="116"/>
      <c r="AM481" s="116"/>
      <c r="AN481" s="116"/>
      <c r="AO481" s="116"/>
      <c r="AQ481" s="118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</row>
    <row r="482" spans="1:74" s="117" customFormat="1" ht="18" hidden="1" customHeight="1">
      <c r="A482" s="113"/>
      <c r="B482" s="122" t="s">
        <v>521</v>
      </c>
      <c r="C482" s="115"/>
      <c r="D482" s="115">
        <v>3</v>
      </c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6"/>
      <c r="AF482" s="116"/>
      <c r="AG482" s="116"/>
      <c r="AH482" s="116"/>
      <c r="AI482" s="116"/>
      <c r="AJ482" s="116"/>
      <c r="AK482" s="116"/>
      <c r="AL482" s="116"/>
      <c r="AM482" s="116"/>
      <c r="AN482" s="116"/>
      <c r="AO482" s="116"/>
      <c r="AQ482" s="118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</row>
    <row r="483" spans="1:74" s="117" customFormat="1" ht="18" hidden="1" customHeight="1">
      <c r="A483" s="113"/>
      <c r="B483" s="122" t="s">
        <v>1301</v>
      </c>
      <c r="C483" s="115"/>
      <c r="D483" s="115">
        <v>300</v>
      </c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6"/>
      <c r="AF483" s="116"/>
      <c r="AG483" s="116"/>
      <c r="AH483" s="116"/>
      <c r="AI483" s="116"/>
      <c r="AJ483" s="116"/>
      <c r="AK483" s="116"/>
      <c r="AL483" s="116"/>
      <c r="AM483" s="116"/>
      <c r="AN483" s="116"/>
      <c r="AO483" s="116"/>
      <c r="AQ483" s="118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</row>
    <row r="484" spans="1:74" s="117" customFormat="1" ht="18" hidden="1" customHeight="1">
      <c r="A484" s="163"/>
      <c r="B484" s="125" t="s">
        <v>522</v>
      </c>
      <c r="C484" s="115"/>
      <c r="D484" s="137">
        <f>SUM(D485:D487)</f>
        <v>150</v>
      </c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6"/>
      <c r="AF484" s="116"/>
      <c r="AG484" s="116"/>
      <c r="AH484" s="116"/>
      <c r="AI484" s="116"/>
      <c r="AJ484" s="116"/>
      <c r="AK484" s="116"/>
      <c r="AL484" s="116"/>
      <c r="AM484" s="116"/>
      <c r="AN484" s="116"/>
      <c r="AO484" s="116"/>
      <c r="AQ484" s="118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</row>
    <row r="485" spans="1:74" s="117" customFormat="1" ht="18" hidden="1" customHeight="1">
      <c r="A485" s="113"/>
      <c r="B485" s="122" t="s">
        <v>523</v>
      </c>
      <c r="C485" s="115"/>
      <c r="D485" s="115">
        <v>80</v>
      </c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116"/>
      <c r="AO485" s="116"/>
      <c r="AQ485" s="23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</row>
    <row r="486" spans="1:74" s="117" customFormat="1" ht="18" hidden="1" customHeight="1">
      <c r="A486" s="163"/>
      <c r="B486" s="114" t="s">
        <v>524</v>
      </c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6"/>
      <c r="AF486" s="116"/>
      <c r="AG486" s="116"/>
      <c r="AH486" s="116"/>
      <c r="AI486" s="116"/>
      <c r="AJ486" s="116"/>
      <c r="AK486" s="116"/>
      <c r="AL486" s="116"/>
      <c r="AM486" s="116"/>
      <c r="AN486" s="116"/>
      <c r="AO486" s="116"/>
      <c r="AQ486" s="118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</row>
    <row r="487" spans="1:74" s="117" customFormat="1" ht="18" hidden="1" customHeight="1">
      <c r="A487" s="113"/>
      <c r="B487" s="122" t="s">
        <v>525</v>
      </c>
      <c r="C487" s="115"/>
      <c r="D487" s="115">
        <v>70</v>
      </c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6"/>
      <c r="AF487" s="116"/>
      <c r="AG487" s="116"/>
      <c r="AH487" s="116"/>
      <c r="AI487" s="116"/>
      <c r="AJ487" s="116"/>
      <c r="AK487" s="116"/>
      <c r="AL487" s="116"/>
      <c r="AM487" s="116"/>
      <c r="AN487" s="116"/>
      <c r="AO487" s="116"/>
      <c r="AQ487" s="118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</row>
    <row r="488" spans="1:74" s="117" customFormat="1" ht="18" hidden="1" customHeight="1">
      <c r="A488" s="163"/>
      <c r="B488" s="125" t="s">
        <v>526</v>
      </c>
      <c r="C488" s="115"/>
      <c r="D488" s="137">
        <v>100</v>
      </c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6"/>
      <c r="AF488" s="116"/>
      <c r="AG488" s="116"/>
      <c r="AH488" s="116"/>
      <c r="AI488" s="116"/>
      <c r="AJ488" s="116"/>
      <c r="AK488" s="116"/>
      <c r="AL488" s="116"/>
      <c r="AM488" s="116"/>
      <c r="AN488" s="116"/>
      <c r="AO488" s="116"/>
      <c r="AQ488" s="118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</row>
    <row r="489" spans="1:74" s="117" customFormat="1" ht="18" hidden="1" customHeight="1">
      <c r="A489" s="163"/>
      <c r="B489" s="114" t="s">
        <v>527</v>
      </c>
      <c r="C489" s="115"/>
      <c r="D489" s="137">
        <v>1</v>
      </c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6"/>
      <c r="AF489" s="116"/>
      <c r="AG489" s="116"/>
      <c r="AH489" s="116"/>
      <c r="AI489" s="116"/>
      <c r="AJ489" s="116"/>
      <c r="AK489" s="116"/>
      <c r="AL489" s="116"/>
      <c r="AM489" s="116"/>
      <c r="AN489" s="116"/>
      <c r="AO489" s="116"/>
      <c r="AQ489" s="118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</row>
    <row r="490" spans="1:74" s="139" customFormat="1" ht="18" customHeight="1">
      <c r="A490" s="124">
        <v>5</v>
      </c>
      <c r="B490" s="125" t="s">
        <v>402</v>
      </c>
      <c r="C490" s="126">
        <f>SUM(D490:AO490)</f>
        <v>754.76</v>
      </c>
      <c r="D490" s="126">
        <f>D491</f>
        <v>421.09999999999997</v>
      </c>
      <c r="E490" s="126">
        <f t="shared" ref="E490:J490" si="54">E491</f>
        <v>0</v>
      </c>
      <c r="F490" s="126">
        <f t="shared" si="54"/>
        <v>0</v>
      </c>
      <c r="G490" s="126">
        <f t="shared" si="54"/>
        <v>0</v>
      </c>
      <c r="H490" s="126">
        <f t="shared" si="54"/>
        <v>0</v>
      </c>
      <c r="I490" s="126">
        <f t="shared" si="54"/>
        <v>0</v>
      </c>
      <c r="J490" s="126">
        <f t="shared" si="54"/>
        <v>0</v>
      </c>
      <c r="K490" s="126"/>
      <c r="L490" s="126">
        <f>L491</f>
        <v>333.65999999999997</v>
      </c>
      <c r="M490" s="126">
        <f t="shared" ref="M490:AK490" si="55">M491</f>
        <v>0</v>
      </c>
      <c r="N490" s="126">
        <f t="shared" si="55"/>
        <v>0</v>
      </c>
      <c r="O490" s="126">
        <f t="shared" si="55"/>
        <v>0</v>
      </c>
      <c r="P490" s="126">
        <f t="shared" si="55"/>
        <v>0</v>
      </c>
      <c r="Q490" s="126">
        <f t="shared" si="55"/>
        <v>0</v>
      </c>
      <c r="R490" s="126">
        <f t="shared" si="55"/>
        <v>0</v>
      </c>
      <c r="S490" s="126">
        <f t="shared" si="55"/>
        <v>0</v>
      </c>
      <c r="T490" s="126">
        <f t="shared" si="55"/>
        <v>0</v>
      </c>
      <c r="U490" s="126">
        <f t="shared" si="55"/>
        <v>0</v>
      </c>
      <c r="V490" s="126">
        <f t="shared" si="55"/>
        <v>0</v>
      </c>
      <c r="W490" s="126">
        <f t="shared" si="55"/>
        <v>0</v>
      </c>
      <c r="X490" s="126">
        <f t="shared" si="55"/>
        <v>0</v>
      </c>
      <c r="Y490" s="126">
        <f t="shared" si="55"/>
        <v>0</v>
      </c>
      <c r="Z490" s="126">
        <f t="shared" si="55"/>
        <v>0</v>
      </c>
      <c r="AA490" s="126">
        <f t="shared" si="55"/>
        <v>0</v>
      </c>
      <c r="AB490" s="126">
        <f t="shared" si="55"/>
        <v>0</v>
      </c>
      <c r="AC490" s="126">
        <f t="shared" si="55"/>
        <v>0</v>
      </c>
      <c r="AD490" s="126">
        <f t="shared" si="55"/>
        <v>0</v>
      </c>
      <c r="AE490" s="126">
        <f t="shared" si="55"/>
        <v>0</v>
      </c>
      <c r="AF490" s="126">
        <f t="shared" si="55"/>
        <v>0</v>
      </c>
      <c r="AG490" s="126">
        <f t="shared" si="55"/>
        <v>0</v>
      </c>
      <c r="AH490" s="126">
        <f t="shared" si="55"/>
        <v>0</v>
      </c>
      <c r="AI490" s="126">
        <f t="shared" si="55"/>
        <v>0</v>
      </c>
      <c r="AJ490" s="126">
        <f t="shared" si="55"/>
        <v>0</v>
      </c>
      <c r="AK490" s="126">
        <f t="shared" si="55"/>
        <v>0</v>
      </c>
      <c r="AL490" s="138"/>
      <c r="AM490" s="138"/>
      <c r="AN490" s="138"/>
      <c r="AO490" s="138"/>
      <c r="AQ490" s="197"/>
      <c r="AR490" s="196"/>
      <c r="AS490" s="196"/>
      <c r="AT490" s="196"/>
      <c r="AU490" s="196"/>
      <c r="AV490" s="196"/>
      <c r="AW490" s="196"/>
      <c r="AX490" s="196"/>
      <c r="AY490" s="196"/>
      <c r="AZ490" s="196"/>
      <c r="BA490" s="196"/>
      <c r="BB490" s="196"/>
      <c r="BC490" s="196"/>
      <c r="BD490" s="196"/>
      <c r="BE490" s="196"/>
      <c r="BF490" s="196"/>
      <c r="BG490" s="196"/>
      <c r="BH490" s="196"/>
      <c r="BI490" s="196"/>
      <c r="BJ490" s="196"/>
      <c r="BK490" s="196"/>
      <c r="BL490" s="196"/>
      <c r="BM490" s="196"/>
      <c r="BN490" s="196"/>
      <c r="BO490" s="196"/>
      <c r="BP490" s="196"/>
      <c r="BQ490" s="196"/>
      <c r="BR490" s="196"/>
      <c r="BS490" s="196"/>
      <c r="BT490" s="196"/>
      <c r="BU490" s="196"/>
      <c r="BV490" s="196"/>
    </row>
    <row r="491" spans="1:74" s="117" customFormat="1" ht="18" customHeight="1">
      <c r="A491" s="113"/>
      <c r="B491" s="123" t="s">
        <v>403</v>
      </c>
      <c r="C491" s="115">
        <f>SUM(D491:AO491)</f>
        <v>754.76</v>
      </c>
      <c r="D491" s="115">
        <f>SUM(D492:D501)</f>
        <v>421.09999999999997</v>
      </c>
      <c r="E491" s="115"/>
      <c r="F491" s="115"/>
      <c r="G491" s="115"/>
      <c r="H491" s="115"/>
      <c r="I491" s="115"/>
      <c r="J491" s="115"/>
      <c r="K491" s="115"/>
      <c r="L491" s="115">
        <f>SUM(L492:L508)</f>
        <v>333.65999999999997</v>
      </c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6"/>
      <c r="AF491" s="116"/>
      <c r="AG491" s="116"/>
      <c r="AH491" s="116"/>
      <c r="AI491" s="116"/>
      <c r="AJ491" s="116"/>
      <c r="AK491" s="116"/>
      <c r="AL491" s="116"/>
      <c r="AM491" s="116"/>
      <c r="AN491" s="116"/>
      <c r="AO491" s="116"/>
      <c r="AQ491" s="243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</row>
    <row r="492" spans="1:74" s="117" customFormat="1" ht="18" hidden="1" customHeight="1">
      <c r="A492" s="163"/>
      <c r="B492" s="114" t="s">
        <v>404</v>
      </c>
      <c r="C492" s="115"/>
      <c r="D492" s="115">
        <v>77.5</v>
      </c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6"/>
      <c r="AF492" s="116"/>
      <c r="AG492" s="116"/>
      <c r="AH492" s="116"/>
      <c r="AI492" s="116"/>
      <c r="AJ492" s="116"/>
      <c r="AK492" s="116"/>
      <c r="AL492" s="116"/>
      <c r="AM492" s="116"/>
      <c r="AN492" s="116"/>
      <c r="AO492" s="116"/>
      <c r="AQ492" s="118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</row>
    <row r="493" spans="1:74" s="117" customFormat="1" ht="18" hidden="1" customHeight="1">
      <c r="A493" s="163"/>
      <c r="B493" s="114" t="s">
        <v>405</v>
      </c>
      <c r="C493" s="115"/>
      <c r="D493" s="115">
        <v>157</v>
      </c>
      <c r="E493" s="115"/>
      <c r="F493" s="115"/>
      <c r="G493" s="115"/>
      <c r="H493" s="115"/>
      <c r="I493" s="115"/>
      <c r="J493" s="115"/>
      <c r="K493" s="115"/>
      <c r="L493" s="115">
        <v>43</v>
      </c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6"/>
      <c r="AF493" s="116"/>
      <c r="AG493" s="116"/>
      <c r="AH493" s="116"/>
      <c r="AI493" s="116"/>
      <c r="AJ493" s="116"/>
      <c r="AK493" s="116"/>
      <c r="AL493" s="116"/>
      <c r="AM493" s="116"/>
      <c r="AN493" s="116"/>
      <c r="AO493" s="116"/>
      <c r="AQ493" s="118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</row>
    <row r="494" spans="1:74" s="117" customFormat="1" ht="18" hidden="1" customHeight="1">
      <c r="A494" s="163"/>
      <c r="B494" s="114" t="s">
        <v>406</v>
      </c>
      <c r="C494" s="115"/>
      <c r="D494" s="115">
        <v>19.7</v>
      </c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6"/>
      <c r="AF494" s="116"/>
      <c r="AG494" s="116"/>
      <c r="AH494" s="116"/>
      <c r="AI494" s="116"/>
      <c r="AJ494" s="116"/>
      <c r="AK494" s="116"/>
      <c r="AL494" s="116"/>
      <c r="AM494" s="116"/>
      <c r="AN494" s="116"/>
      <c r="AO494" s="116"/>
      <c r="AQ494" s="118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</row>
    <row r="495" spans="1:74" s="117" customFormat="1" ht="18" hidden="1" customHeight="1">
      <c r="A495" s="163"/>
      <c r="B495" s="114" t="s">
        <v>407</v>
      </c>
      <c r="C495" s="115"/>
      <c r="D495" s="115">
        <v>44.9</v>
      </c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6"/>
      <c r="AF495" s="116"/>
      <c r="AG495" s="116"/>
      <c r="AH495" s="116"/>
      <c r="AI495" s="116"/>
      <c r="AJ495" s="116"/>
      <c r="AK495" s="116"/>
      <c r="AL495" s="116"/>
      <c r="AM495" s="116"/>
      <c r="AN495" s="116"/>
      <c r="AO495" s="116"/>
      <c r="AQ495" s="118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</row>
    <row r="496" spans="1:74" s="117" customFormat="1" ht="18" hidden="1" customHeight="1">
      <c r="A496" s="163"/>
      <c r="B496" s="114" t="s">
        <v>408</v>
      </c>
      <c r="C496" s="115"/>
      <c r="D496" s="115">
        <v>10</v>
      </c>
      <c r="E496" s="115"/>
      <c r="F496" s="115"/>
      <c r="G496" s="115"/>
      <c r="H496" s="115"/>
      <c r="I496" s="115"/>
      <c r="J496" s="115"/>
      <c r="K496" s="115"/>
      <c r="L496" s="115">
        <v>32</v>
      </c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6"/>
      <c r="AF496" s="116"/>
      <c r="AG496" s="116"/>
      <c r="AH496" s="116"/>
      <c r="AI496" s="116"/>
      <c r="AJ496" s="116"/>
      <c r="AK496" s="116"/>
      <c r="AL496" s="116"/>
      <c r="AM496" s="116"/>
      <c r="AN496" s="116"/>
      <c r="AO496" s="116"/>
      <c r="AQ496" s="118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</row>
    <row r="497" spans="1:74" s="117" customFormat="1" ht="18" hidden="1" customHeight="1">
      <c r="A497" s="163"/>
      <c r="B497" s="114" t="s">
        <v>409</v>
      </c>
      <c r="C497" s="115"/>
      <c r="D497" s="115">
        <v>39</v>
      </c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Q497" s="118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</row>
    <row r="498" spans="1:74" s="117" customFormat="1" ht="18" hidden="1" customHeight="1">
      <c r="A498" s="163"/>
      <c r="B498" s="125" t="s">
        <v>410</v>
      </c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Q498" s="118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</row>
    <row r="499" spans="1:74" s="117" customFormat="1" ht="18" hidden="1" customHeight="1">
      <c r="A499" s="163"/>
      <c r="B499" s="114" t="s">
        <v>411</v>
      </c>
      <c r="C499" s="115"/>
      <c r="D499" s="115">
        <v>30</v>
      </c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6"/>
      <c r="AF499" s="116"/>
      <c r="AG499" s="116"/>
      <c r="AH499" s="116"/>
      <c r="AI499" s="116"/>
      <c r="AJ499" s="116"/>
      <c r="AK499" s="116"/>
      <c r="AL499" s="116"/>
      <c r="AM499" s="116"/>
      <c r="AN499" s="116"/>
      <c r="AO499" s="116"/>
      <c r="AQ499" s="118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</row>
    <row r="500" spans="1:74" s="117" customFormat="1" ht="18" hidden="1" customHeight="1">
      <c r="A500" s="163"/>
      <c r="B500" s="114" t="s">
        <v>412</v>
      </c>
      <c r="C500" s="115"/>
      <c r="D500" s="115">
        <v>20</v>
      </c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6"/>
      <c r="AF500" s="116"/>
      <c r="AG500" s="116"/>
      <c r="AH500" s="116"/>
      <c r="AI500" s="116"/>
      <c r="AJ500" s="116"/>
      <c r="AK500" s="116"/>
      <c r="AL500" s="116"/>
      <c r="AM500" s="116"/>
      <c r="AN500" s="116"/>
      <c r="AO500" s="116"/>
      <c r="AQ500" s="118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</row>
    <row r="501" spans="1:74" s="117" customFormat="1" ht="18" hidden="1" customHeight="1">
      <c r="A501" s="163"/>
      <c r="B501" s="114" t="s">
        <v>413</v>
      </c>
      <c r="C501" s="115"/>
      <c r="D501" s="115">
        <v>23</v>
      </c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6"/>
      <c r="AF501" s="116"/>
      <c r="AG501" s="116"/>
      <c r="AH501" s="116"/>
      <c r="AI501" s="116"/>
      <c r="AJ501" s="116"/>
      <c r="AK501" s="116"/>
      <c r="AL501" s="116"/>
      <c r="AM501" s="116"/>
      <c r="AN501" s="116"/>
      <c r="AO501" s="116"/>
      <c r="AQ501" s="118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</row>
    <row r="502" spans="1:74" s="117" customFormat="1" ht="18" hidden="1" customHeight="1">
      <c r="A502" s="163"/>
      <c r="B502" s="114" t="s">
        <v>1309</v>
      </c>
      <c r="C502" s="115"/>
      <c r="D502" s="115"/>
      <c r="E502" s="115"/>
      <c r="F502" s="115"/>
      <c r="G502" s="115"/>
      <c r="H502" s="115"/>
      <c r="I502" s="115"/>
      <c r="J502" s="115"/>
      <c r="K502" s="115"/>
      <c r="L502" s="115">
        <v>32</v>
      </c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6"/>
      <c r="AF502" s="116"/>
      <c r="AG502" s="116"/>
      <c r="AH502" s="116"/>
      <c r="AI502" s="116"/>
      <c r="AJ502" s="116"/>
      <c r="AK502" s="116"/>
      <c r="AL502" s="116"/>
      <c r="AM502" s="116"/>
      <c r="AN502" s="116"/>
      <c r="AO502" s="116"/>
      <c r="AQ502" s="118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</row>
    <row r="503" spans="1:74" s="117" customFormat="1" ht="18" hidden="1" customHeight="1">
      <c r="A503" s="163"/>
      <c r="B503" s="114" t="s">
        <v>1310</v>
      </c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6"/>
      <c r="AF503" s="116"/>
      <c r="AG503" s="116"/>
      <c r="AH503" s="116"/>
      <c r="AI503" s="116"/>
      <c r="AJ503" s="116"/>
      <c r="AK503" s="116"/>
      <c r="AL503" s="116"/>
      <c r="AM503" s="116"/>
      <c r="AN503" s="116"/>
      <c r="AO503" s="116"/>
      <c r="AQ503" s="118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</row>
    <row r="504" spans="1:74" s="117" customFormat="1" ht="18" hidden="1" customHeight="1">
      <c r="A504" s="163"/>
      <c r="B504" s="125" t="s">
        <v>585</v>
      </c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6"/>
      <c r="AF504" s="116"/>
      <c r="AG504" s="116"/>
      <c r="AH504" s="116"/>
      <c r="AI504" s="116"/>
      <c r="AJ504" s="116"/>
      <c r="AK504" s="116"/>
      <c r="AL504" s="116"/>
      <c r="AM504" s="116"/>
      <c r="AN504" s="116"/>
      <c r="AO504" s="116"/>
      <c r="AQ504" s="118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</row>
    <row r="505" spans="1:74" s="117" customFormat="1" ht="18" hidden="1" customHeight="1">
      <c r="A505" s="163"/>
      <c r="B505" s="114" t="s">
        <v>584</v>
      </c>
      <c r="C505" s="115"/>
      <c r="D505" s="115"/>
      <c r="E505" s="115"/>
      <c r="F505" s="115"/>
      <c r="G505" s="115"/>
      <c r="H505" s="115"/>
      <c r="I505" s="115"/>
      <c r="J505" s="115"/>
      <c r="K505" s="115"/>
      <c r="L505" s="115">
        <v>100</v>
      </c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6"/>
      <c r="AF505" s="116"/>
      <c r="AG505" s="116"/>
      <c r="AH505" s="116"/>
      <c r="AI505" s="116"/>
      <c r="AJ505" s="116"/>
      <c r="AK505" s="116"/>
      <c r="AL505" s="116"/>
      <c r="AM505" s="116"/>
      <c r="AN505" s="116"/>
      <c r="AO505" s="116"/>
      <c r="AQ505" s="118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</row>
    <row r="506" spans="1:74" s="117" customFormat="1" ht="18" hidden="1" customHeight="1">
      <c r="A506" s="163"/>
      <c r="B506" s="125" t="s">
        <v>586</v>
      </c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6"/>
      <c r="AF506" s="116"/>
      <c r="AG506" s="116"/>
      <c r="AH506" s="116"/>
      <c r="AI506" s="116"/>
      <c r="AJ506" s="116"/>
      <c r="AK506" s="116"/>
      <c r="AL506" s="116"/>
      <c r="AM506" s="116"/>
      <c r="AN506" s="116"/>
      <c r="AO506" s="116"/>
      <c r="AQ506" s="118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</row>
    <row r="507" spans="1:74" s="117" customFormat="1" ht="18" hidden="1" customHeight="1">
      <c r="A507" s="163"/>
      <c r="B507" s="114" t="s">
        <v>587</v>
      </c>
      <c r="C507" s="115"/>
      <c r="D507" s="115"/>
      <c r="E507" s="115"/>
      <c r="F507" s="115"/>
      <c r="G507" s="115"/>
      <c r="H507" s="115"/>
      <c r="I507" s="115"/>
      <c r="J507" s="115"/>
      <c r="K507" s="115"/>
      <c r="L507" s="115">
        <v>70.94</v>
      </c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6"/>
      <c r="AF507" s="116"/>
      <c r="AG507" s="116"/>
      <c r="AH507" s="116"/>
      <c r="AI507" s="116"/>
      <c r="AJ507" s="116"/>
      <c r="AK507" s="116"/>
      <c r="AL507" s="116"/>
      <c r="AM507" s="116"/>
      <c r="AN507" s="116"/>
      <c r="AO507" s="116"/>
      <c r="AQ507" s="118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</row>
    <row r="508" spans="1:74" s="117" customFormat="1" ht="18" hidden="1" customHeight="1">
      <c r="A508" s="163"/>
      <c r="B508" s="114" t="s">
        <v>588</v>
      </c>
      <c r="C508" s="115"/>
      <c r="D508" s="115"/>
      <c r="E508" s="115"/>
      <c r="F508" s="115"/>
      <c r="G508" s="115"/>
      <c r="H508" s="115"/>
      <c r="I508" s="115"/>
      <c r="J508" s="115"/>
      <c r="K508" s="115"/>
      <c r="L508" s="115">
        <v>55.72</v>
      </c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6"/>
      <c r="AF508" s="116"/>
      <c r="AG508" s="116"/>
      <c r="AH508" s="116"/>
      <c r="AI508" s="116"/>
      <c r="AJ508" s="116"/>
      <c r="AK508" s="116"/>
      <c r="AL508" s="116"/>
      <c r="AM508" s="116"/>
      <c r="AN508" s="116"/>
      <c r="AO508" s="116"/>
      <c r="AQ508" s="118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</row>
    <row r="509" spans="1:74" s="139" customFormat="1" ht="18" customHeight="1">
      <c r="A509" s="124">
        <v>6</v>
      </c>
      <c r="B509" s="125" t="s">
        <v>414</v>
      </c>
      <c r="C509" s="126">
        <f>SUM(D509:AO509)</f>
        <v>4529.57</v>
      </c>
      <c r="D509" s="126">
        <f t="shared" ref="D509:AO509" si="56">D510+D518+D539+D549</f>
        <v>220.8</v>
      </c>
      <c r="E509" s="126">
        <f t="shared" si="56"/>
        <v>88.3</v>
      </c>
      <c r="F509" s="126">
        <f t="shared" si="56"/>
        <v>0</v>
      </c>
      <c r="G509" s="126">
        <f t="shared" si="56"/>
        <v>0</v>
      </c>
      <c r="H509" s="126">
        <f t="shared" si="56"/>
        <v>0</v>
      </c>
      <c r="I509" s="126">
        <f t="shared" si="56"/>
        <v>0</v>
      </c>
      <c r="J509" s="126">
        <f t="shared" si="56"/>
        <v>0</v>
      </c>
      <c r="K509" s="126">
        <f t="shared" si="56"/>
        <v>0</v>
      </c>
      <c r="L509" s="126">
        <f t="shared" si="56"/>
        <v>0</v>
      </c>
      <c r="M509" s="126">
        <f t="shared" si="56"/>
        <v>0</v>
      </c>
      <c r="N509" s="126">
        <f t="shared" si="56"/>
        <v>0</v>
      </c>
      <c r="O509" s="126">
        <f t="shared" si="56"/>
        <v>0</v>
      </c>
      <c r="P509" s="126">
        <f t="shared" si="56"/>
        <v>4214.7299999999996</v>
      </c>
      <c r="Q509" s="126">
        <f t="shared" si="56"/>
        <v>0</v>
      </c>
      <c r="R509" s="126">
        <f t="shared" si="56"/>
        <v>0</v>
      </c>
      <c r="S509" s="126">
        <f t="shared" si="56"/>
        <v>5.74</v>
      </c>
      <c r="T509" s="126">
        <f t="shared" si="56"/>
        <v>0</v>
      </c>
      <c r="U509" s="126">
        <f t="shared" si="56"/>
        <v>0</v>
      </c>
      <c r="V509" s="126">
        <f t="shared" si="56"/>
        <v>0</v>
      </c>
      <c r="W509" s="126">
        <f t="shared" si="56"/>
        <v>0</v>
      </c>
      <c r="X509" s="126">
        <f t="shared" si="56"/>
        <v>0</v>
      </c>
      <c r="Y509" s="126">
        <f t="shared" si="56"/>
        <v>0</v>
      </c>
      <c r="Z509" s="126">
        <f t="shared" si="56"/>
        <v>0</v>
      </c>
      <c r="AA509" s="126">
        <f t="shared" si="56"/>
        <v>0</v>
      </c>
      <c r="AB509" s="126">
        <f t="shared" si="56"/>
        <v>0</v>
      </c>
      <c r="AC509" s="126">
        <f t="shared" si="56"/>
        <v>0</v>
      </c>
      <c r="AD509" s="126">
        <f t="shared" si="56"/>
        <v>0</v>
      </c>
      <c r="AE509" s="137">
        <f t="shared" si="56"/>
        <v>0</v>
      </c>
      <c r="AF509" s="137">
        <f t="shared" si="56"/>
        <v>0</v>
      </c>
      <c r="AG509" s="137">
        <f t="shared" si="56"/>
        <v>0</v>
      </c>
      <c r="AH509" s="137">
        <f t="shared" si="56"/>
        <v>0</v>
      </c>
      <c r="AI509" s="137">
        <f t="shared" si="56"/>
        <v>0</v>
      </c>
      <c r="AJ509" s="137">
        <f t="shared" si="56"/>
        <v>0</v>
      </c>
      <c r="AK509" s="137">
        <f t="shared" si="56"/>
        <v>0</v>
      </c>
      <c r="AL509" s="137">
        <f t="shared" si="56"/>
        <v>0</v>
      </c>
      <c r="AM509" s="137">
        <f t="shared" si="56"/>
        <v>0</v>
      </c>
      <c r="AN509" s="137">
        <f t="shared" si="56"/>
        <v>0</v>
      </c>
      <c r="AO509" s="137">
        <f t="shared" si="56"/>
        <v>0</v>
      </c>
      <c r="AQ509" s="216"/>
      <c r="AR509" s="196"/>
      <c r="AS509" s="196"/>
      <c r="AT509" s="196"/>
      <c r="AU509" s="196"/>
      <c r="AV509" s="196"/>
      <c r="AW509" s="196"/>
      <c r="AX509" s="196"/>
      <c r="AY509" s="196"/>
      <c r="AZ509" s="196"/>
      <c r="BA509" s="196"/>
      <c r="BB509" s="196"/>
      <c r="BC509" s="196"/>
      <c r="BD509" s="196"/>
      <c r="BE509" s="196"/>
      <c r="BF509" s="196"/>
      <c r="BG509" s="196"/>
      <c r="BH509" s="196"/>
      <c r="BI509" s="196"/>
      <c r="BJ509" s="196"/>
      <c r="BK509" s="196"/>
      <c r="BL509" s="196"/>
      <c r="BM509" s="196"/>
      <c r="BN509" s="196"/>
      <c r="BO509" s="196"/>
      <c r="BP509" s="196"/>
      <c r="BQ509" s="196"/>
      <c r="BR509" s="196"/>
      <c r="BS509" s="196"/>
      <c r="BT509" s="196"/>
      <c r="BU509" s="196"/>
      <c r="BV509" s="196"/>
    </row>
    <row r="510" spans="1:74" s="117" customFormat="1" ht="18" customHeight="1">
      <c r="A510" s="113"/>
      <c r="B510" s="123" t="s">
        <v>415</v>
      </c>
      <c r="C510" s="115">
        <f>SUM(D510:AO510)</f>
        <v>104.8</v>
      </c>
      <c r="D510" s="115">
        <f>D511</f>
        <v>44.3</v>
      </c>
      <c r="E510" s="115">
        <f>E511</f>
        <v>60.5</v>
      </c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6"/>
      <c r="AF510" s="116"/>
      <c r="AG510" s="116"/>
      <c r="AH510" s="116"/>
      <c r="AI510" s="116"/>
      <c r="AJ510" s="116"/>
      <c r="AK510" s="116"/>
      <c r="AL510" s="116"/>
      <c r="AM510" s="116"/>
      <c r="AN510" s="116"/>
      <c r="AO510" s="116"/>
      <c r="AQ510" s="118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</row>
    <row r="511" spans="1:74" s="117" customFormat="1" ht="18" hidden="1" customHeight="1">
      <c r="A511" s="164"/>
      <c r="B511" s="198" t="s">
        <v>416</v>
      </c>
      <c r="C511" s="115"/>
      <c r="D511" s="137">
        <f t="shared" ref="D511:P511" si="57">SUM(D512:D517)</f>
        <v>44.3</v>
      </c>
      <c r="E511" s="137">
        <f t="shared" si="57"/>
        <v>60.5</v>
      </c>
      <c r="F511" s="156">
        <f t="shared" si="57"/>
        <v>0</v>
      </c>
      <c r="G511" s="156">
        <f t="shared" si="57"/>
        <v>0</v>
      </c>
      <c r="H511" s="156">
        <f t="shared" si="57"/>
        <v>0</v>
      </c>
      <c r="I511" s="156">
        <f t="shared" si="57"/>
        <v>0</v>
      </c>
      <c r="J511" s="156">
        <f t="shared" si="57"/>
        <v>0</v>
      </c>
      <c r="K511" s="156">
        <f t="shared" si="57"/>
        <v>0</v>
      </c>
      <c r="L511" s="156">
        <f t="shared" si="57"/>
        <v>0</v>
      </c>
      <c r="M511" s="156">
        <f t="shared" si="57"/>
        <v>0</v>
      </c>
      <c r="N511" s="156">
        <f t="shared" si="57"/>
        <v>0</v>
      </c>
      <c r="O511" s="156">
        <f t="shared" si="57"/>
        <v>0</v>
      </c>
      <c r="P511" s="156">
        <f t="shared" si="57"/>
        <v>0</v>
      </c>
      <c r="Q511" s="156"/>
      <c r="R511" s="156">
        <f>SUM(R512:R517)</f>
        <v>0</v>
      </c>
      <c r="S511" s="156">
        <f>SUM(S512:S517)</f>
        <v>0</v>
      </c>
      <c r="T511" s="156">
        <f>SUM(T512:T517)</f>
        <v>0</v>
      </c>
      <c r="U511" s="137"/>
      <c r="V511" s="156">
        <f t="shared" ref="V511:AO511" si="58">SUM(V512:V517)</f>
        <v>0</v>
      </c>
      <c r="W511" s="156">
        <f t="shared" si="58"/>
        <v>0</v>
      </c>
      <c r="X511" s="156">
        <f t="shared" si="58"/>
        <v>0</v>
      </c>
      <c r="Y511" s="156">
        <f t="shared" si="58"/>
        <v>0</v>
      </c>
      <c r="Z511" s="156">
        <f t="shared" si="58"/>
        <v>0</v>
      </c>
      <c r="AA511" s="156">
        <f t="shared" si="58"/>
        <v>0</v>
      </c>
      <c r="AB511" s="156">
        <f t="shared" si="58"/>
        <v>0</v>
      </c>
      <c r="AC511" s="156">
        <f t="shared" si="58"/>
        <v>0</v>
      </c>
      <c r="AD511" s="156">
        <f t="shared" si="58"/>
        <v>0</v>
      </c>
      <c r="AE511" s="157">
        <f t="shared" si="58"/>
        <v>0</v>
      </c>
      <c r="AF511" s="157">
        <f t="shared" si="58"/>
        <v>0</v>
      </c>
      <c r="AG511" s="157">
        <f t="shared" si="58"/>
        <v>0</v>
      </c>
      <c r="AH511" s="157">
        <f t="shared" si="58"/>
        <v>0</v>
      </c>
      <c r="AI511" s="157">
        <f t="shared" si="58"/>
        <v>0</v>
      </c>
      <c r="AJ511" s="157">
        <f t="shared" si="58"/>
        <v>0</v>
      </c>
      <c r="AK511" s="157">
        <f t="shared" si="58"/>
        <v>0</v>
      </c>
      <c r="AL511" s="157">
        <f t="shared" si="58"/>
        <v>0</v>
      </c>
      <c r="AM511" s="157">
        <f t="shared" si="58"/>
        <v>0</v>
      </c>
      <c r="AN511" s="157">
        <f t="shared" si="58"/>
        <v>0</v>
      </c>
      <c r="AO511" s="157">
        <f t="shared" si="58"/>
        <v>0</v>
      </c>
      <c r="AP511" s="157"/>
      <c r="AQ511" s="118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</row>
    <row r="512" spans="1:74" s="117" customFormat="1" ht="18" hidden="1" customHeight="1">
      <c r="A512" s="113"/>
      <c r="B512" s="114" t="s">
        <v>329</v>
      </c>
      <c r="C512" s="115">
        <f t="shared" ref="C512:C518" si="59">SUM(D512:AO512)</f>
        <v>22</v>
      </c>
      <c r="D512" s="115"/>
      <c r="E512" s="115">
        <v>22</v>
      </c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6"/>
      <c r="AF512" s="116"/>
      <c r="AG512" s="116"/>
      <c r="AH512" s="116"/>
      <c r="AI512" s="116"/>
      <c r="AJ512" s="116"/>
      <c r="AK512" s="116"/>
      <c r="AL512" s="116"/>
      <c r="AM512" s="116"/>
      <c r="AN512" s="116"/>
      <c r="AO512" s="116"/>
      <c r="AQ512" s="120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</row>
    <row r="513" spans="1:74" s="117" customFormat="1" ht="18" hidden="1" customHeight="1">
      <c r="A513" s="113"/>
      <c r="B513" s="114" t="s">
        <v>417</v>
      </c>
      <c r="C513" s="115">
        <f t="shared" si="59"/>
        <v>12</v>
      </c>
      <c r="D513" s="115"/>
      <c r="E513" s="115">
        <v>12</v>
      </c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6"/>
      <c r="AF513" s="116"/>
      <c r="AG513" s="116"/>
      <c r="AH513" s="116"/>
      <c r="AI513" s="116"/>
      <c r="AJ513" s="116"/>
      <c r="AK513" s="116"/>
      <c r="AL513" s="116"/>
      <c r="AM513" s="116"/>
      <c r="AN513" s="116"/>
      <c r="AO513" s="116"/>
      <c r="AQ513" s="118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</row>
    <row r="514" spans="1:74" s="117" customFormat="1" ht="18" hidden="1" customHeight="1">
      <c r="A514" s="113"/>
      <c r="B514" s="114" t="s">
        <v>418</v>
      </c>
      <c r="C514" s="115">
        <f t="shared" si="59"/>
        <v>22.5</v>
      </c>
      <c r="D514" s="115"/>
      <c r="E514" s="115">
        <v>22.5</v>
      </c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6"/>
      <c r="AF514" s="116"/>
      <c r="AG514" s="116"/>
      <c r="AH514" s="116"/>
      <c r="AI514" s="116"/>
      <c r="AJ514" s="116"/>
      <c r="AK514" s="116"/>
      <c r="AL514" s="116"/>
      <c r="AM514" s="116"/>
      <c r="AN514" s="116"/>
      <c r="AO514" s="116"/>
      <c r="AQ514" s="23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</row>
    <row r="515" spans="1:74" s="117" customFormat="1" ht="18" hidden="1" customHeight="1">
      <c r="A515" s="113"/>
      <c r="B515" s="114" t="s">
        <v>421</v>
      </c>
      <c r="C515" s="115">
        <f t="shared" si="59"/>
        <v>4</v>
      </c>
      <c r="D515" s="115"/>
      <c r="E515" s="115">
        <v>4</v>
      </c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6"/>
      <c r="AF515" s="116"/>
      <c r="AG515" s="116"/>
      <c r="AH515" s="116"/>
      <c r="AI515" s="116"/>
      <c r="AJ515" s="116"/>
      <c r="AK515" s="116"/>
      <c r="AL515" s="116"/>
      <c r="AM515" s="116"/>
      <c r="AN515" s="116"/>
      <c r="AO515" s="116"/>
      <c r="AQ515" s="118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</row>
    <row r="516" spans="1:74" s="117" customFormat="1" ht="18" hidden="1" customHeight="1">
      <c r="A516" s="113"/>
      <c r="B516" s="114" t="s">
        <v>419</v>
      </c>
      <c r="C516" s="115">
        <f t="shared" si="59"/>
        <v>38.799999999999997</v>
      </c>
      <c r="D516" s="115">
        <v>38.799999999999997</v>
      </c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6"/>
      <c r="AF516" s="116"/>
      <c r="AG516" s="116"/>
      <c r="AH516" s="116"/>
      <c r="AI516" s="116"/>
      <c r="AJ516" s="116"/>
      <c r="AK516" s="116"/>
      <c r="AL516" s="116"/>
      <c r="AM516" s="116"/>
      <c r="AN516" s="116"/>
      <c r="AO516" s="116"/>
      <c r="AQ516" s="118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</row>
    <row r="517" spans="1:74" s="117" customFormat="1" ht="18" hidden="1" customHeight="1">
      <c r="A517" s="113"/>
      <c r="B517" s="114" t="s">
        <v>420</v>
      </c>
      <c r="C517" s="115">
        <f t="shared" si="59"/>
        <v>5.5</v>
      </c>
      <c r="D517" s="115">
        <v>5.5</v>
      </c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6"/>
      <c r="AF517" s="116"/>
      <c r="AG517" s="116"/>
      <c r="AH517" s="116"/>
      <c r="AI517" s="116"/>
      <c r="AJ517" s="116"/>
      <c r="AK517" s="116"/>
      <c r="AL517" s="116"/>
      <c r="AM517" s="116"/>
      <c r="AN517" s="116"/>
      <c r="AO517" s="116"/>
      <c r="AQ517" s="23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</row>
    <row r="518" spans="1:74" s="117" customFormat="1" ht="13.8">
      <c r="A518" s="113"/>
      <c r="B518" s="123" t="s">
        <v>1210</v>
      </c>
      <c r="C518" s="115">
        <f t="shared" si="59"/>
        <v>168.8</v>
      </c>
      <c r="D518" s="115">
        <f>SUM(D519:D527)</f>
        <v>168.8</v>
      </c>
      <c r="E518" s="115"/>
      <c r="F518" s="115"/>
      <c r="G518" s="115"/>
      <c r="H518" s="115"/>
      <c r="I518" s="115"/>
      <c r="J518" s="115"/>
      <c r="K518" s="115"/>
      <c r="L518" s="115"/>
      <c r="M518" s="115"/>
      <c r="N518" s="115">
        <f>SUM(N519:N527)</f>
        <v>0</v>
      </c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6"/>
      <c r="AF518" s="116"/>
      <c r="AG518" s="116"/>
      <c r="AH518" s="116"/>
      <c r="AI518" s="116"/>
      <c r="AJ518" s="116"/>
      <c r="AK518" s="116"/>
      <c r="AL518" s="116"/>
      <c r="AM518" s="116"/>
      <c r="AN518" s="116"/>
      <c r="AO518" s="116"/>
      <c r="AQ518" s="217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</row>
    <row r="519" spans="1:74" s="117" customFormat="1" ht="18" hidden="1" customHeight="1">
      <c r="A519" s="113"/>
      <c r="B519" s="114" t="s">
        <v>422</v>
      </c>
      <c r="C519" s="115"/>
      <c r="D519" s="115">
        <v>23.8</v>
      </c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6"/>
      <c r="AF519" s="116"/>
      <c r="AG519" s="116"/>
      <c r="AH519" s="116"/>
      <c r="AI519" s="116"/>
      <c r="AJ519" s="116"/>
      <c r="AK519" s="116"/>
      <c r="AL519" s="116"/>
      <c r="AM519" s="116"/>
      <c r="AN519" s="116"/>
      <c r="AO519" s="116"/>
      <c r="AQ519" s="23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</row>
    <row r="520" spans="1:74" s="117" customFormat="1" ht="18" hidden="1" customHeight="1">
      <c r="A520" s="113"/>
      <c r="B520" s="114" t="s">
        <v>423</v>
      </c>
      <c r="C520" s="115"/>
      <c r="D520" s="115">
        <v>37.4</v>
      </c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116"/>
      <c r="AO520" s="116"/>
      <c r="AQ520" s="118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</row>
    <row r="521" spans="1:74" s="117" customFormat="1" ht="23.25" hidden="1" customHeight="1">
      <c r="A521" s="113"/>
      <c r="B521" s="114" t="s">
        <v>424</v>
      </c>
      <c r="C521" s="115"/>
      <c r="D521" s="115">
        <v>5.8</v>
      </c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6"/>
      <c r="AF521" s="116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153" t="s">
        <v>1198</v>
      </c>
      <c r="AQ521" s="118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</row>
    <row r="522" spans="1:74" s="117" customFormat="1" ht="18" hidden="1" customHeight="1">
      <c r="A522" s="113"/>
      <c r="B522" s="114" t="s">
        <v>425</v>
      </c>
      <c r="C522" s="115"/>
      <c r="D522" s="115">
        <v>22.5</v>
      </c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6"/>
      <c r="AF522" s="116"/>
      <c r="AG522" s="116"/>
      <c r="AH522" s="116"/>
      <c r="AI522" s="116"/>
      <c r="AJ522" s="116"/>
      <c r="AK522" s="116"/>
      <c r="AL522" s="116"/>
      <c r="AM522" s="116"/>
      <c r="AN522" s="116"/>
      <c r="AO522" s="116"/>
      <c r="AQ522" s="118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</row>
    <row r="523" spans="1:74" s="117" customFormat="1" ht="18" hidden="1" customHeight="1">
      <c r="A523" s="113"/>
      <c r="B523" s="114" t="s">
        <v>426</v>
      </c>
      <c r="C523" s="115"/>
      <c r="D523" s="115">
        <v>25.8</v>
      </c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6"/>
      <c r="AF523" s="116"/>
      <c r="AG523" s="116"/>
      <c r="AH523" s="116"/>
      <c r="AI523" s="116"/>
      <c r="AJ523" s="116"/>
      <c r="AK523" s="116"/>
      <c r="AL523" s="116"/>
      <c r="AM523" s="116"/>
      <c r="AN523" s="116"/>
      <c r="AO523" s="116"/>
      <c r="AQ523" s="118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</row>
    <row r="524" spans="1:74" s="117" customFormat="1" ht="18" hidden="1" customHeight="1">
      <c r="A524" s="113"/>
      <c r="B524" s="114" t="s">
        <v>427</v>
      </c>
      <c r="C524" s="115"/>
      <c r="D524" s="115">
        <v>13</v>
      </c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6"/>
      <c r="AF524" s="116"/>
      <c r="AG524" s="116"/>
      <c r="AH524" s="116"/>
      <c r="AI524" s="116"/>
      <c r="AJ524" s="116"/>
      <c r="AK524" s="116"/>
      <c r="AL524" s="116"/>
      <c r="AM524" s="116"/>
      <c r="AN524" s="116"/>
      <c r="AO524" s="116"/>
      <c r="AQ524" s="118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</row>
    <row r="525" spans="1:74" s="117" customFormat="1" ht="18" hidden="1" customHeight="1">
      <c r="A525" s="113"/>
      <c r="B525" s="114" t="s">
        <v>428</v>
      </c>
      <c r="C525" s="115"/>
      <c r="D525" s="115">
        <v>12.5</v>
      </c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6"/>
      <c r="AF525" s="116"/>
      <c r="AG525" s="116"/>
      <c r="AH525" s="116"/>
      <c r="AI525" s="116"/>
      <c r="AJ525" s="116"/>
      <c r="AK525" s="116"/>
      <c r="AL525" s="116"/>
      <c r="AM525" s="116"/>
      <c r="AN525" s="116"/>
      <c r="AO525" s="116"/>
      <c r="AQ525" s="217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</row>
    <row r="526" spans="1:74" s="117" customFormat="1" ht="18" hidden="1" customHeight="1">
      <c r="A526" s="113"/>
      <c r="B526" s="114" t="s">
        <v>429</v>
      </c>
      <c r="C526" s="115"/>
      <c r="D526" s="115">
        <v>16</v>
      </c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6"/>
      <c r="AF526" s="116"/>
      <c r="AG526" s="116"/>
      <c r="AH526" s="116"/>
      <c r="AI526" s="116"/>
      <c r="AJ526" s="116"/>
      <c r="AK526" s="116"/>
      <c r="AL526" s="116"/>
      <c r="AM526" s="116"/>
      <c r="AN526" s="116"/>
      <c r="AO526" s="116"/>
      <c r="AQ526" s="23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</row>
    <row r="527" spans="1:74" s="117" customFormat="1" ht="18" hidden="1" customHeight="1">
      <c r="A527" s="113"/>
      <c r="B527" s="114" t="s">
        <v>430</v>
      </c>
      <c r="C527" s="115"/>
      <c r="D527" s="115">
        <v>12</v>
      </c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6"/>
      <c r="AF527" s="116"/>
      <c r="AG527" s="116"/>
      <c r="AH527" s="116"/>
      <c r="AI527" s="116"/>
      <c r="AJ527" s="116"/>
      <c r="AK527" s="116"/>
      <c r="AL527" s="116"/>
      <c r="AM527" s="116"/>
      <c r="AN527" s="116"/>
      <c r="AO527" s="116"/>
      <c r="AQ527" s="118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</row>
    <row r="528" spans="1:74" s="117" customFormat="1" ht="18" customHeight="1">
      <c r="A528" s="113"/>
      <c r="B528" s="123" t="s">
        <v>1209</v>
      </c>
      <c r="C528" s="115">
        <f>SUM(D528:AO528)</f>
        <v>0</v>
      </c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>
        <f>SUM(Z529:Z537)</f>
        <v>0</v>
      </c>
      <c r="AA528" s="115"/>
      <c r="AB528" s="115"/>
      <c r="AC528" s="115"/>
      <c r="AD528" s="115"/>
      <c r="AE528" s="116"/>
      <c r="AF528" s="116"/>
      <c r="AG528" s="116"/>
      <c r="AH528" s="116"/>
      <c r="AI528" s="116"/>
      <c r="AJ528" s="116"/>
      <c r="AK528" s="116"/>
      <c r="AL528" s="116"/>
      <c r="AM528" s="116"/>
      <c r="AN528" s="116"/>
      <c r="AO528" s="116"/>
      <c r="AQ528" s="118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</row>
    <row r="529" spans="1:74" s="117" customFormat="1" ht="18" hidden="1" customHeight="1">
      <c r="A529" s="113"/>
      <c r="B529" s="114" t="s">
        <v>422</v>
      </c>
      <c r="C529" s="115"/>
      <c r="D529" s="115">
        <v>0</v>
      </c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6"/>
      <c r="AF529" s="116"/>
      <c r="AG529" s="116"/>
      <c r="AH529" s="116"/>
      <c r="AI529" s="116"/>
      <c r="AJ529" s="116"/>
      <c r="AK529" s="116"/>
      <c r="AL529" s="116"/>
      <c r="AM529" s="116"/>
      <c r="AN529" s="116"/>
      <c r="AO529" s="116"/>
      <c r="AQ529" s="118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</row>
    <row r="530" spans="1:74" s="117" customFormat="1" ht="18" hidden="1" customHeight="1">
      <c r="A530" s="113"/>
      <c r="B530" s="114" t="s">
        <v>423</v>
      </c>
      <c r="C530" s="115"/>
      <c r="D530" s="115">
        <v>0</v>
      </c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6"/>
      <c r="AF530" s="116"/>
      <c r="AG530" s="116"/>
      <c r="AH530" s="116"/>
      <c r="AI530" s="116"/>
      <c r="AJ530" s="116"/>
      <c r="AK530" s="116"/>
      <c r="AL530" s="116"/>
      <c r="AM530" s="116"/>
      <c r="AN530" s="116"/>
      <c r="AO530" s="116"/>
      <c r="AQ530" s="118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</row>
    <row r="531" spans="1:74" s="117" customFormat="1" ht="23.25" hidden="1" customHeight="1">
      <c r="A531" s="113"/>
      <c r="B531" s="114" t="s">
        <v>424</v>
      </c>
      <c r="C531" s="115"/>
      <c r="D531" s="115">
        <v>0</v>
      </c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6"/>
      <c r="AF531" s="116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153" t="s">
        <v>1198</v>
      </c>
      <c r="AQ531" s="118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</row>
    <row r="532" spans="1:74" s="117" customFormat="1" ht="18" hidden="1" customHeight="1">
      <c r="A532" s="113"/>
      <c r="B532" s="114" t="s">
        <v>425</v>
      </c>
      <c r="C532" s="115"/>
      <c r="D532" s="115">
        <v>0</v>
      </c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6"/>
      <c r="AF532" s="116"/>
      <c r="AG532" s="116"/>
      <c r="AH532" s="116"/>
      <c r="AI532" s="116"/>
      <c r="AJ532" s="116"/>
      <c r="AK532" s="116"/>
      <c r="AL532" s="116"/>
      <c r="AM532" s="116"/>
      <c r="AN532" s="116"/>
      <c r="AO532" s="116"/>
      <c r="AQ532" s="118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</row>
    <row r="533" spans="1:74" s="117" customFormat="1" ht="18" hidden="1" customHeight="1">
      <c r="A533" s="113"/>
      <c r="B533" s="114" t="s">
        <v>426</v>
      </c>
      <c r="C533" s="115"/>
      <c r="D533" s="115">
        <v>0</v>
      </c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6"/>
      <c r="AF533" s="116"/>
      <c r="AG533" s="116"/>
      <c r="AH533" s="116"/>
      <c r="AI533" s="116"/>
      <c r="AJ533" s="116"/>
      <c r="AK533" s="116"/>
      <c r="AL533" s="116"/>
      <c r="AM533" s="116"/>
      <c r="AN533" s="116"/>
      <c r="AO533" s="116"/>
      <c r="AQ533" s="118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</row>
    <row r="534" spans="1:74" s="117" customFormat="1" ht="18" hidden="1" customHeight="1">
      <c r="A534" s="113"/>
      <c r="B534" s="114" t="s">
        <v>427</v>
      </c>
      <c r="C534" s="115"/>
      <c r="D534" s="115">
        <v>0</v>
      </c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6"/>
      <c r="AF534" s="116"/>
      <c r="AG534" s="116"/>
      <c r="AH534" s="116"/>
      <c r="AI534" s="116"/>
      <c r="AJ534" s="116"/>
      <c r="AK534" s="116"/>
      <c r="AL534" s="116"/>
      <c r="AM534" s="116"/>
      <c r="AN534" s="116"/>
      <c r="AO534" s="116"/>
      <c r="AQ534" s="118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</row>
    <row r="535" spans="1:74" s="117" customFormat="1" ht="18" hidden="1" customHeight="1">
      <c r="A535" s="113"/>
      <c r="B535" s="114" t="s">
        <v>428</v>
      </c>
      <c r="C535" s="115"/>
      <c r="D535" s="115">
        <v>0</v>
      </c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6"/>
      <c r="AF535" s="116"/>
      <c r="AG535" s="116"/>
      <c r="AH535" s="116"/>
      <c r="AI535" s="116"/>
      <c r="AJ535" s="116"/>
      <c r="AK535" s="116"/>
      <c r="AL535" s="116"/>
      <c r="AM535" s="116"/>
      <c r="AN535" s="116"/>
      <c r="AO535" s="116"/>
      <c r="AQ535" s="118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</row>
    <row r="536" spans="1:74" s="117" customFormat="1" ht="18" hidden="1" customHeight="1">
      <c r="A536" s="113"/>
      <c r="B536" s="114" t="s">
        <v>429</v>
      </c>
      <c r="C536" s="115"/>
      <c r="D536" s="115">
        <v>0</v>
      </c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6"/>
      <c r="AF536" s="116"/>
      <c r="AG536" s="116"/>
      <c r="AH536" s="116"/>
      <c r="AI536" s="116"/>
      <c r="AJ536" s="116"/>
      <c r="AK536" s="116"/>
      <c r="AL536" s="116"/>
      <c r="AM536" s="116"/>
      <c r="AN536" s="116"/>
      <c r="AO536" s="116"/>
      <c r="AQ536" s="118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</row>
    <row r="537" spans="1:74" s="117" customFormat="1" ht="18" hidden="1" customHeight="1">
      <c r="A537" s="113"/>
      <c r="B537" s="114" t="s">
        <v>430</v>
      </c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6"/>
      <c r="AF537" s="116"/>
      <c r="AG537" s="116"/>
      <c r="AH537" s="116"/>
      <c r="AI537" s="116"/>
      <c r="AJ537" s="116"/>
      <c r="AK537" s="116"/>
      <c r="AL537" s="116"/>
      <c r="AM537" s="116"/>
      <c r="AN537" s="116"/>
      <c r="AO537" s="116"/>
      <c r="AQ537" s="118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</row>
    <row r="538" spans="1:74" s="117" customFormat="1" ht="18" customHeight="1">
      <c r="A538" s="113"/>
      <c r="B538" s="123" t="s">
        <v>431</v>
      </c>
      <c r="C538" s="115">
        <f>SUM(D538:AO538)</f>
        <v>0</v>
      </c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>
        <v>0</v>
      </c>
      <c r="O538" s="115"/>
      <c r="P538" s="115"/>
      <c r="Q538" s="115"/>
      <c r="R538" s="115"/>
      <c r="S538" s="115"/>
      <c r="T538" s="115"/>
      <c r="U538" s="115">
        <v>0</v>
      </c>
      <c r="V538" s="115"/>
      <c r="W538" s="115"/>
      <c r="X538" s="115">
        <v>0</v>
      </c>
      <c r="Y538" s="115"/>
      <c r="Z538" s="115">
        <v>0</v>
      </c>
      <c r="AA538" s="115"/>
      <c r="AB538" s="115"/>
      <c r="AC538" s="115"/>
      <c r="AD538" s="115"/>
      <c r="AE538" s="116"/>
      <c r="AF538" s="116"/>
      <c r="AG538" s="116"/>
      <c r="AH538" s="116"/>
      <c r="AI538" s="116"/>
      <c r="AJ538" s="116"/>
      <c r="AK538" s="116"/>
      <c r="AL538" s="116"/>
      <c r="AM538" s="116"/>
      <c r="AN538" s="116"/>
      <c r="AO538" s="116"/>
      <c r="AQ538" s="118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</row>
    <row r="539" spans="1:74" s="117" customFormat="1" ht="18" customHeight="1">
      <c r="A539" s="113"/>
      <c r="B539" s="123" t="s">
        <v>449</v>
      </c>
      <c r="C539" s="115">
        <f>SUM(D539:AO539)</f>
        <v>7.7</v>
      </c>
      <c r="D539" s="115">
        <f>D540+D541+D542+D543+D544+D545+D546+D547+D548</f>
        <v>7.7</v>
      </c>
      <c r="E539" s="115"/>
      <c r="F539" s="115"/>
      <c r="G539" s="115"/>
      <c r="H539" s="115">
        <f t="shared" ref="H539:AN539" si="60">H540+H541+H542+H543+H544+H545+H546+H547+H548</f>
        <v>0</v>
      </c>
      <c r="I539" s="115">
        <f t="shared" si="60"/>
        <v>0</v>
      </c>
      <c r="J539" s="115">
        <f t="shared" si="60"/>
        <v>0</v>
      </c>
      <c r="K539" s="115">
        <f t="shared" si="60"/>
        <v>0</v>
      </c>
      <c r="L539" s="115">
        <f t="shared" si="60"/>
        <v>0</v>
      </c>
      <c r="M539" s="115">
        <f t="shared" si="60"/>
        <v>0</v>
      </c>
      <c r="N539" s="115">
        <f t="shared" si="60"/>
        <v>0</v>
      </c>
      <c r="O539" s="115">
        <f t="shared" si="60"/>
        <v>0</v>
      </c>
      <c r="P539" s="115">
        <f t="shared" si="60"/>
        <v>0</v>
      </c>
      <c r="Q539" s="115">
        <f t="shared" si="60"/>
        <v>0</v>
      </c>
      <c r="R539" s="115">
        <f t="shared" si="60"/>
        <v>0</v>
      </c>
      <c r="S539" s="115">
        <f t="shared" si="60"/>
        <v>0</v>
      </c>
      <c r="T539" s="115">
        <f t="shared" si="60"/>
        <v>0</v>
      </c>
      <c r="U539" s="115">
        <f t="shared" si="60"/>
        <v>0</v>
      </c>
      <c r="V539" s="115">
        <f t="shared" si="60"/>
        <v>0</v>
      </c>
      <c r="W539" s="115">
        <f t="shared" si="60"/>
        <v>0</v>
      </c>
      <c r="X539" s="115">
        <f t="shared" si="60"/>
        <v>0</v>
      </c>
      <c r="Y539" s="115">
        <f t="shared" si="60"/>
        <v>0</v>
      </c>
      <c r="Z539" s="115">
        <f t="shared" si="60"/>
        <v>0</v>
      </c>
      <c r="AA539" s="115">
        <f t="shared" si="60"/>
        <v>0</v>
      </c>
      <c r="AB539" s="115">
        <f t="shared" si="60"/>
        <v>0</v>
      </c>
      <c r="AC539" s="115">
        <f t="shared" si="60"/>
        <v>0</v>
      </c>
      <c r="AD539" s="115">
        <f t="shared" si="60"/>
        <v>0</v>
      </c>
      <c r="AE539" s="116">
        <f t="shared" si="60"/>
        <v>0</v>
      </c>
      <c r="AF539" s="116">
        <f t="shared" si="60"/>
        <v>0</v>
      </c>
      <c r="AG539" s="116">
        <f t="shared" si="60"/>
        <v>0</v>
      </c>
      <c r="AH539" s="116">
        <f t="shared" si="60"/>
        <v>0</v>
      </c>
      <c r="AI539" s="116">
        <f t="shared" si="60"/>
        <v>0</v>
      </c>
      <c r="AJ539" s="116">
        <f t="shared" si="60"/>
        <v>0</v>
      </c>
      <c r="AK539" s="116">
        <f t="shared" si="60"/>
        <v>0</v>
      </c>
      <c r="AL539" s="116">
        <f t="shared" si="60"/>
        <v>0</v>
      </c>
      <c r="AM539" s="116">
        <f t="shared" si="60"/>
        <v>0</v>
      </c>
      <c r="AN539" s="116">
        <f t="shared" si="60"/>
        <v>0</v>
      </c>
      <c r="AO539" s="116"/>
      <c r="AQ539" s="118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</row>
    <row r="540" spans="1:74" s="117" customFormat="1" ht="22.5" hidden="1" customHeight="1">
      <c r="A540" s="113"/>
      <c r="B540" s="114" t="s">
        <v>451</v>
      </c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53" t="s">
        <v>1198</v>
      </c>
      <c r="AQ540" s="118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</row>
    <row r="541" spans="1:74" s="117" customFormat="1" ht="18" hidden="1" customHeight="1">
      <c r="A541" s="113"/>
      <c r="B541" s="114" t="s">
        <v>452</v>
      </c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6"/>
      <c r="AF541" s="116"/>
      <c r="AG541" s="116"/>
      <c r="AH541" s="116"/>
      <c r="AI541" s="116"/>
      <c r="AJ541" s="116"/>
      <c r="AK541" s="116"/>
      <c r="AL541" s="116"/>
      <c r="AM541" s="116"/>
      <c r="AN541" s="116"/>
      <c r="AO541" s="116"/>
      <c r="AQ541" s="118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</row>
    <row r="542" spans="1:74" s="117" customFormat="1" ht="18" hidden="1" customHeight="1">
      <c r="A542" s="113"/>
      <c r="B542" s="114" t="s">
        <v>453</v>
      </c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6"/>
      <c r="AF542" s="116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153" t="s">
        <v>599</v>
      </c>
      <c r="AQ542" s="118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</row>
    <row r="543" spans="1:74" s="117" customFormat="1" ht="18" hidden="1" customHeight="1">
      <c r="A543" s="113"/>
      <c r="B543" s="114" t="s">
        <v>454</v>
      </c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6"/>
      <c r="AF543" s="116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153" t="s">
        <v>599</v>
      </c>
      <c r="AQ543" s="118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</row>
    <row r="544" spans="1:74" s="117" customFormat="1" ht="18" hidden="1" customHeight="1">
      <c r="A544" s="113"/>
      <c r="B544" s="114" t="s">
        <v>455</v>
      </c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6"/>
      <c r="AF544" s="116"/>
      <c r="AG544" s="116"/>
      <c r="AH544" s="116"/>
      <c r="AI544" s="116"/>
      <c r="AJ544" s="116"/>
      <c r="AK544" s="116"/>
      <c r="AL544" s="116"/>
      <c r="AM544" s="116"/>
      <c r="AN544" s="116"/>
      <c r="AO544" s="116"/>
      <c r="AQ544" s="118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</row>
    <row r="545" spans="1:74" s="117" customFormat="1" ht="18" hidden="1" customHeight="1">
      <c r="A545" s="113"/>
      <c r="B545" s="114" t="s">
        <v>456</v>
      </c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6"/>
      <c r="AF545" s="116"/>
      <c r="AG545" s="116"/>
      <c r="AH545" s="116"/>
      <c r="AI545" s="116"/>
      <c r="AJ545" s="116"/>
      <c r="AK545" s="116"/>
      <c r="AL545" s="116"/>
      <c r="AM545" s="116"/>
      <c r="AN545" s="116"/>
      <c r="AO545" s="116"/>
      <c r="AQ545" s="118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</row>
    <row r="546" spans="1:74" s="117" customFormat="1" ht="18" hidden="1" customHeight="1">
      <c r="A546" s="113"/>
      <c r="B546" s="114" t="s">
        <v>457</v>
      </c>
      <c r="C546" s="115"/>
      <c r="D546" s="115">
        <v>7.7</v>
      </c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Q546" s="118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</row>
    <row r="547" spans="1:74" s="117" customFormat="1" ht="18" hidden="1" customHeight="1">
      <c r="A547" s="113"/>
      <c r="B547" s="114" t="s">
        <v>458</v>
      </c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6"/>
      <c r="AF547" s="116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153" t="s">
        <v>599</v>
      </c>
      <c r="AQ547" s="118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</row>
    <row r="548" spans="1:74" s="117" customFormat="1" ht="18" hidden="1" customHeight="1">
      <c r="A548" s="113"/>
      <c r="B548" s="114" t="s">
        <v>459</v>
      </c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6"/>
      <c r="AF548" s="116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153" t="s">
        <v>599</v>
      </c>
      <c r="AQ548" s="118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</row>
    <row r="549" spans="1:74" s="117" customFormat="1" ht="18" customHeight="1">
      <c r="A549" s="113"/>
      <c r="B549" s="123" t="s">
        <v>438</v>
      </c>
      <c r="C549" s="115">
        <f>SUM(D549:AO549)</f>
        <v>4248.2699999999995</v>
      </c>
      <c r="D549" s="115"/>
      <c r="E549" s="115">
        <f>E550+E555+E558</f>
        <v>27.8</v>
      </c>
      <c r="F549" s="115"/>
      <c r="G549" s="115"/>
      <c r="H549" s="115"/>
      <c r="I549" s="115"/>
      <c r="J549" s="115"/>
      <c r="K549" s="115"/>
      <c r="L549" s="115"/>
      <c r="M549" s="115"/>
      <c r="N549" s="115"/>
      <c r="O549" s="115">
        <f>SUM(O550:O600)</f>
        <v>0</v>
      </c>
      <c r="P549" s="115">
        <f>SUM(P550:P623)</f>
        <v>4214.7299999999996</v>
      </c>
      <c r="Q549" s="115">
        <f>SUM(Q550:Q623)</f>
        <v>0</v>
      </c>
      <c r="R549" s="115">
        <f>SUM(R550:R600)</f>
        <v>0</v>
      </c>
      <c r="S549" s="115">
        <f>SUM(S550:S600)</f>
        <v>5.74</v>
      </c>
      <c r="T549" s="115">
        <f>SUM(T550:T600)</f>
        <v>0</v>
      </c>
      <c r="U549" s="115">
        <f>SUM(U550:U600)</f>
        <v>0</v>
      </c>
      <c r="V549" s="115">
        <f t="shared" ref="V549:AC549" si="61">SUM(V550:V597)</f>
        <v>0</v>
      </c>
      <c r="W549" s="115">
        <f t="shared" si="61"/>
        <v>0</v>
      </c>
      <c r="X549" s="115">
        <f t="shared" si="61"/>
        <v>0</v>
      </c>
      <c r="Y549" s="115">
        <f t="shared" si="61"/>
        <v>0</v>
      </c>
      <c r="Z549" s="115">
        <f t="shared" si="61"/>
        <v>0</v>
      </c>
      <c r="AA549" s="115">
        <f t="shared" si="61"/>
        <v>0</v>
      </c>
      <c r="AB549" s="115">
        <f t="shared" si="61"/>
        <v>0</v>
      </c>
      <c r="AC549" s="115">
        <f t="shared" si="61"/>
        <v>0</v>
      </c>
      <c r="AD549" s="115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  <c r="AO549" s="116"/>
      <c r="AQ549" s="217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</row>
    <row r="550" spans="1:74" s="117" customFormat="1" ht="18" hidden="1" customHeight="1">
      <c r="A550" s="164"/>
      <c r="B550" s="122" t="s">
        <v>439</v>
      </c>
      <c r="C550" s="115"/>
      <c r="D550" s="115"/>
      <c r="E550" s="137">
        <f>SUM(E551:E554)</f>
        <v>20.5</v>
      </c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6"/>
      <c r="AF550" s="116"/>
      <c r="AG550" s="116"/>
      <c r="AH550" s="116"/>
      <c r="AI550" s="116"/>
      <c r="AJ550" s="116"/>
      <c r="AK550" s="116"/>
      <c r="AL550" s="116"/>
      <c r="AM550" s="116"/>
      <c r="AN550" s="116"/>
      <c r="AO550" s="116"/>
      <c r="AQ550" s="118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</row>
    <row r="551" spans="1:74" s="117" customFormat="1" ht="18" hidden="1" customHeight="1">
      <c r="A551" s="113"/>
      <c r="B551" s="114" t="s">
        <v>440</v>
      </c>
      <c r="C551" s="115"/>
      <c r="D551" s="115"/>
      <c r="E551" s="115">
        <v>7</v>
      </c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6"/>
      <c r="AF551" s="116"/>
      <c r="AG551" s="116"/>
      <c r="AH551" s="116"/>
      <c r="AI551" s="116"/>
      <c r="AJ551" s="116"/>
      <c r="AK551" s="116"/>
      <c r="AL551" s="116"/>
      <c r="AM551" s="116"/>
      <c r="AN551" s="116"/>
      <c r="AO551" s="116"/>
      <c r="AQ551" s="118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</row>
    <row r="552" spans="1:74" s="117" customFormat="1" ht="18" hidden="1" customHeight="1">
      <c r="A552" s="113"/>
      <c r="B552" s="114" t="s">
        <v>441</v>
      </c>
      <c r="C552" s="115"/>
      <c r="D552" s="115"/>
      <c r="E552" s="115">
        <v>3</v>
      </c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Q552" s="118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</row>
    <row r="553" spans="1:74" s="117" customFormat="1" ht="18" hidden="1" customHeight="1">
      <c r="A553" s="113"/>
      <c r="B553" s="114" t="s">
        <v>442</v>
      </c>
      <c r="C553" s="115"/>
      <c r="D553" s="115"/>
      <c r="E553" s="115">
        <v>5</v>
      </c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6"/>
      <c r="AF553" s="116"/>
      <c r="AG553" s="116"/>
      <c r="AH553" s="116"/>
      <c r="AI553" s="116"/>
      <c r="AJ553" s="116"/>
      <c r="AK553" s="116"/>
      <c r="AL553" s="116"/>
      <c r="AM553" s="116"/>
      <c r="AN553" s="116"/>
      <c r="AO553" s="116"/>
      <c r="AQ553" s="118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</row>
    <row r="554" spans="1:74" s="117" customFormat="1" ht="18" hidden="1" customHeight="1">
      <c r="A554" s="113"/>
      <c r="B554" s="114" t="s">
        <v>443</v>
      </c>
      <c r="C554" s="115"/>
      <c r="D554" s="115"/>
      <c r="E554" s="115">
        <v>5.5</v>
      </c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Q554" s="118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</row>
    <row r="555" spans="1:74" s="117" customFormat="1" ht="18" hidden="1" customHeight="1">
      <c r="A555" s="113"/>
      <c r="B555" s="122" t="s">
        <v>444</v>
      </c>
      <c r="C555" s="115"/>
      <c r="D555" s="115"/>
      <c r="E555" s="137">
        <f>SUM(E556:E557)</f>
        <v>6.3</v>
      </c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Q555" s="118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</row>
    <row r="556" spans="1:74" s="117" customFormat="1" ht="18" hidden="1" customHeight="1">
      <c r="A556" s="113"/>
      <c r="B556" s="114" t="s">
        <v>445</v>
      </c>
      <c r="C556" s="115"/>
      <c r="D556" s="115"/>
      <c r="E556" s="115">
        <v>3.8</v>
      </c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Q556" s="118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</row>
    <row r="557" spans="1:74" s="117" customFormat="1" ht="18" hidden="1" customHeight="1">
      <c r="A557" s="113"/>
      <c r="B557" s="114" t="s">
        <v>446</v>
      </c>
      <c r="C557" s="115"/>
      <c r="D557" s="115"/>
      <c r="E557" s="115">
        <v>2.5</v>
      </c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6"/>
      <c r="AF557" s="116"/>
      <c r="AG557" s="116"/>
      <c r="AH557" s="116"/>
      <c r="AI557" s="116"/>
      <c r="AJ557" s="116"/>
      <c r="AK557" s="116"/>
      <c r="AL557" s="116"/>
      <c r="AM557" s="116"/>
      <c r="AN557" s="116"/>
      <c r="AO557" s="116"/>
      <c r="AQ557" s="118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</row>
    <row r="558" spans="1:74" s="117" customFormat="1" ht="18" hidden="1" customHeight="1">
      <c r="A558" s="113"/>
      <c r="B558" s="122" t="s">
        <v>447</v>
      </c>
      <c r="C558" s="115"/>
      <c r="D558" s="115"/>
      <c r="E558" s="137">
        <f>E559</f>
        <v>1</v>
      </c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6"/>
      <c r="AF558" s="116"/>
      <c r="AG558" s="116"/>
      <c r="AH558" s="116"/>
      <c r="AI558" s="116"/>
      <c r="AJ558" s="116"/>
      <c r="AK558" s="116"/>
      <c r="AL558" s="116"/>
      <c r="AM558" s="116"/>
      <c r="AN558" s="116"/>
      <c r="AO558" s="116"/>
      <c r="AQ558" s="118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</row>
    <row r="559" spans="1:74" s="117" customFormat="1" ht="18" hidden="1" customHeight="1">
      <c r="A559" s="113"/>
      <c r="B559" s="114" t="s">
        <v>448</v>
      </c>
      <c r="C559" s="115"/>
      <c r="D559" s="115"/>
      <c r="E559" s="115">
        <v>1</v>
      </c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6"/>
      <c r="AF559" s="116"/>
      <c r="AG559" s="116"/>
      <c r="AH559" s="116"/>
      <c r="AI559" s="116"/>
      <c r="AJ559" s="116"/>
      <c r="AK559" s="116"/>
      <c r="AL559" s="116"/>
      <c r="AM559" s="116"/>
      <c r="AN559" s="116"/>
      <c r="AO559" s="116"/>
      <c r="AQ559" s="118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</row>
    <row r="560" spans="1:74" s="117" customFormat="1" ht="18" hidden="1" customHeight="1">
      <c r="A560" s="113"/>
      <c r="B560" s="114" t="s">
        <v>1305</v>
      </c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>
        <v>10</v>
      </c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Q560" s="118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</row>
    <row r="561" spans="1:74" s="117" customFormat="1" ht="22.5" hidden="1" customHeight="1">
      <c r="A561" s="113"/>
      <c r="B561" s="162" t="s">
        <v>470</v>
      </c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>
        <v>79</v>
      </c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6"/>
      <c r="AF561" s="116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153" t="s">
        <v>1198</v>
      </c>
      <c r="AQ561" s="23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</row>
    <row r="562" spans="1:74" s="117" customFormat="1" ht="18" hidden="1" customHeight="1">
      <c r="A562" s="113"/>
      <c r="B562" s="162" t="s">
        <v>569</v>
      </c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>
        <v>45.8</v>
      </c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6"/>
      <c r="AF562" s="116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153" t="s">
        <v>599</v>
      </c>
      <c r="AQ562" s="118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</row>
    <row r="563" spans="1:74" s="117" customFormat="1" ht="18" hidden="1" customHeight="1">
      <c r="A563" s="113"/>
      <c r="B563" s="162" t="s">
        <v>570</v>
      </c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>
        <v>25.3</v>
      </c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6"/>
      <c r="AF563" s="116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53" t="s">
        <v>599</v>
      </c>
      <c r="AQ563" s="118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</row>
    <row r="564" spans="1:74" s="117" customFormat="1" ht="18" hidden="1" customHeight="1">
      <c r="A564" s="113"/>
      <c r="B564" s="162" t="s">
        <v>571</v>
      </c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>
        <v>88.41</v>
      </c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6"/>
      <c r="AF564" s="116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153" t="s">
        <v>599</v>
      </c>
      <c r="AQ564" s="120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</row>
    <row r="565" spans="1:74" s="117" customFormat="1" ht="18" hidden="1" customHeight="1">
      <c r="A565" s="113"/>
      <c r="B565" s="162" t="s">
        <v>572</v>
      </c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>
        <v>75</v>
      </c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53" t="s">
        <v>599</v>
      </c>
      <c r="AQ565" s="118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</row>
    <row r="566" spans="1:74" s="117" customFormat="1" ht="18" hidden="1" customHeight="1">
      <c r="A566" s="113"/>
      <c r="B566" s="162" t="s">
        <v>573</v>
      </c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>
        <v>107.58</v>
      </c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53" t="s">
        <v>599</v>
      </c>
      <c r="AQ566" s="118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</row>
    <row r="567" spans="1:74" s="117" customFormat="1" ht="18" hidden="1" customHeight="1">
      <c r="A567" s="113"/>
      <c r="B567" s="162" t="s">
        <v>307</v>
      </c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>
        <v>117.3</v>
      </c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6"/>
      <c r="AF567" s="116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53" t="s">
        <v>599</v>
      </c>
      <c r="AQ567" s="118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</row>
    <row r="568" spans="1:74" s="117" customFormat="1" ht="18" hidden="1" customHeight="1">
      <c r="A568" s="113"/>
      <c r="B568" s="162" t="s">
        <v>574</v>
      </c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>
        <v>43.3</v>
      </c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6"/>
      <c r="AF568" s="116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153" t="s">
        <v>599</v>
      </c>
      <c r="AQ568" s="118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</row>
    <row r="569" spans="1:74" s="117" customFormat="1" ht="18" hidden="1" customHeight="1">
      <c r="A569" s="113"/>
      <c r="B569" s="162" t="s">
        <v>575</v>
      </c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>
        <v>81.400000000000006</v>
      </c>
      <c r="Q569" s="115"/>
      <c r="R569" s="115"/>
      <c r="S569" s="115">
        <v>4.24</v>
      </c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53" t="s">
        <v>599</v>
      </c>
      <c r="AQ569" s="118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</row>
    <row r="570" spans="1:74" s="117" customFormat="1" ht="18" hidden="1" customHeight="1">
      <c r="A570" s="113"/>
      <c r="B570" s="162" t="s">
        <v>471</v>
      </c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>
        <v>44.67</v>
      </c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53" t="s">
        <v>599</v>
      </c>
      <c r="AQ570" s="118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</row>
    <row r="571" spans="1:74" s="117" customFormat="1" ht="18" hidden="1" customHeight="1">
      <c r="A571" s="164"/>
      <c r="B571" s="162" t="s">
        <v>472</v>
      </c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>
        <v>123</v>
      </c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6"/>
      <c r="AF571" s="116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153" t="s">
        <v>599</v>
      </c>
      <c r="AQ571" s="118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</row>
    <row r="572" spans="1:74" s="117" customFormat="1" ht="18" hidden="1" customHeight="1">
      <c r="A572" s="113"/>
      <c r="B572" s="162" t="s">
        <v>473</v>
      </c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>
        <v>180</v>
      </c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53" t="s">
        <v>599</v>
      </c>
      <c r="AQ572" s="118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</row>
    <row r="573" spans="1:74" s="117" customFormat="1" ht="18" hidden="1" customHeight="1">
      <c r="A573" s="113"/>
      <c r="B573" s="162" t="s">
        <v>474</v>
      </c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>
        <v>52</v>
      </c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53" t="s">
        <v>599</v>
      </c>
      <c r="AQ573" s="118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</row>
    <row r="574" spans="1:74" s="117" customFormat="1" ht="18" hidden="1" customHeight="1">
      <c r="A574" s="113"/>
      <c r="B574" s="162" t="s">
        <v>389</v>
      </c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>
        <v>55</v>
      </c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6"/>
      <c r="AF574" s="116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153" t="s">
        <v>599</v>
      </c>
      <c r="AQ574" s="118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</row>
    <row r="575" spans="1:74" s="117" customFormat="1" ht="18" hidden="1" customHeight="1">
      <c r="A575" s="164"/>
      <c r="B575" s="162" t="s">
        <v>475</v>
      </c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>
        <v>55</v>
      </c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6"/>
      <c r="AF575" s="116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53" t="s">
        <v>599</v>
      </c>
      <c r="AQ575" s="118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</row>
    <row r="576" spans="1:74" s="117" customFormat="1" ht="18" hidden="1" customHeight="1">
      <c r="A576" s="113"/>
      <c r="B576" s="162" t="s">
        <v>476</v>
      </c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>
        <v>52</v>
      </c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6"/>
      <c r="AF576" s="116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153" t="s">
        <v>599</v>
      </c>
      <c r="AQ576" s="118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</row>
    <row r="577" spans="1:74" s="117" customFormat="1" ht="18" hidden="1" customHeight="1">
      <c r="A577" s="113"/>
      <c r="B577" s="162" t="s">
        <v>477</v>
      </c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>
        <v>85.5</v>
      </c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6"/>
      <c r="AF577" s="116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153" t="s">
        <v>599</v>
      </c>
      <c r="AQ577" s="118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</row>
    <row r="578" spans="1:74" s="117" customFormat="1" ht="18" hidden="1" customHeight="1">
      <c r="A578" s="113"/>
      <c r="B578" s="162" t="s">
        <v>478</v>
      </c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>
        <v>132.19999999999999</v>
      </c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53" t="s">
        <v>599</v>
      </c>
      <c r="AQ578" s="118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</row>
    <row r="579" spans="1:74" s="117" customFormat="1" ht="18" hidden="1" customHeight="1">
      <c r="A579" s="113"/>
      <c r="B579" s="162" t="s">
        <v>479</v>
      </c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>
        <v>123.4</v>
      </c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6"/>
      <c r="AF579" s="116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53" t="s">
        <v>599</v>
      </c>
      <c r="AQ579" s="118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</row>
    <row r="580" spans="1:74" s="117" customFormat="1" ht="18" hidden="1" customHeight="1">
      <c r="A580" s="113"/>
      <c r="B580" s="162" t="s">
        <v>480</v>
      </c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>
        <v>146</v>
      </c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53" t="s">
        <v>599</v>
      </c>
      <c r="AQ580" s="118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</row>
    <row r="581" spans="1:74" s="117" customFormat="1" ht="18" hidden="1" customHeight="1">
      <c r="A581" s="113"/>
      <c r="B581" s="162" t="s">
        <v>481</v>
      </c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>
        <v>31</v>
      </c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6"/>
      <c r="AF581" s="116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153" t="s">
        <v>599</v>
      </c>
      <c r="AQ581" s="118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</row>
    <row r="582" spans="1:74" s="117" customFormat="1" ht="18" hidden="1" customHeight="1">
      <c r="A582" s="113"/>
      <c r="B582" s="162" t="s">
        <v>482</v>
      </c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>
        <v>115</v>
      </c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53" t="s">
        <v>599</v>
      </c>
      <c r="AQ582" s="118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</row>
    <row r="583" spans="1:74" s="117" customFormat="1" ht="18" hidden="1" customHeight="1">
      <c r="A583" s="113"/>
      <c r="B583" s="162" t="s">
        <v>483</v>
      </c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>
        <v>135</v>
      </c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53" t="s">
        <v>599</v>
      </c>
      <c r="AQ583" s="118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</row>
    <row r="584" spans="1:74" s="117" customFormat="1" ht="18" hidden="1" customHeight="1">
      <c r="A584" s="113"/>
      <c r="B584" s="162" t="s">
        <v>484</v>
      </c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>
        <v>100</v>
      </c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53" t="s">
        <v>599</v>
      </c>
      <c r="AQ584" s="118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</row>
    <row r="585" spans="1:74" s="117" customFormat="1" ht="18" hidden="1" customHeight="1">
      <c r="A585" s="113"/>
      <c r="B585" s="162" t="s">
        <v>485</v>
      </c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>
        <v>30</v>
      </c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53" t="s">
        <v>599</v>
      </c>
      <c r="AQ585" s="118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</row>
    <row r="586" spans="1:74" s="117" customFormat="1" ht="18" hidden="1" customHeight="1">
      <c r="A586" s="113"/>
      <c r="B586" s="162" t="s">
        <v>486</v>
      </c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>
        <v>25</v>
      </c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53" t="s">
        <v>599</v>
      </c>
      <c r="AQ586" s="118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</row>
    <row r="587" spans="1:74" s="117" customFormat="1" ht="18" hidden="1" customHeight="1">
      <c r="A587" s="113"/>
      <c r="B587" s="162" t="s">
        <v>487</v>
      </c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>
        <v>15</v>
      </c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53" t="s">
        <v>599</v>
      </c>
      <c r="AQ587" s="118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</row>
    <row r="588" spans="1:74" s="117" customFormat="1" ht="18" hidden="1" customHeight="1">
      <c r="A588" s="113"/>
      <c r="B588" s="162" t="s">
        <v>488</v>
      </c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>
        <v>152</v>
      </c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6"/>
      <c r="AF588" s="116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153" t="s">
        <v>599</v>
      </c>
      <c r="AQ588" s="118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</row>
    <row r="589" spans="1:74" s="117" customFormat="1" ht="18" hidden="1" customHeight="1">
      <c r="A589" s="113"/>
      <c r="B589" s="162" t="s">
        <v>489</v>
      </c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>
        <v>77</v>
      </c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53" t="s">
        <v>599</v>
      </c>
      <c r="AQ589" s="118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</row>
    <row r="590" spans="1:74" s="117" customFormat="1" ht="18" hidden="1" customHeight="1">
      <c r="A590" s="113"/>
      <c r="B590" s="162" t="s">
        <v>490</v>
      </c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>
        <v>200</v>
      </c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6"/>
      <c r="AF590" s="116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153" t="s">
        <v>599</v>
      </c>
      <c r="AQ590" s="23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</row>
    <row r="591" spans="1:74" s="117" customFormat="1" ht="18" hidden="1" customHeight="1">
      <c r="A591" s="113"/>
      <c r="B591" s="162" t="s">
        <v>491</v>
      </c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>
        <v>15</v>
      </c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6"/>
      <c r="AF591" s="116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53" t="s">
        <v>599</v>
      </c>
      <c r="AQ591" s="118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</row>
    <row r="592" spans="1:74" s="117" customFormat="1" ht="18" hidden="1" customHeight="1">
      <c r="A592" s="113"/>
      <c r="B592" s="162" t="s">
        <v>492</v>
      </c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>
        <v>10</v>
      </c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53" t="s">
        <v>599</v>
      </c>
      <c r="AQ592" s="118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</row>
    <row r="593" spans="1:74" s="117" customFormat="1" ht="18" hidden="1" customHeight="1">
      <c r="A593" s="113"/>
      <c r="B593" s="162" t="s">
        <v>493</v>
      </c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>
        <v>20</v>
      </c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53" t="s">
        <v>599</v>
      </c>
      <c r="AQ593" s="118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</row>
    <row r="594" spans="1:74" s="117" customFormat="1" ht="18" hidden="1" customHeight="1">
      <c r="A594" s="113"/>
      <c r="B594" s="162" t="s">
        <v>494</v>
      </c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>
        <v>15</v>
      </c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6"/>
      <c r="AF594" s="116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53" t="s">
        <v>599</v>
      </c>
      <c r="AQ594" s="118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</row>
    <row r="595" spans="1:74" s="117" customFormat="1" ht="18" hidden="1" customHeight="1">
      <c r="A595" s="113"/>
      <c r="B595" s="162" t="s">
        <v>495</v>
      </c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>
        <v>10</v>
      </c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6"/>
      <c r="AF595" s="116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153" t="s">
        <v>599</v>
      </c>
      <c r="AQ595" s="118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</row>
    <row r="596" spans="1:74" s="117" customFormat="1" ht="18" hidden="1" customHeight="1">
      <c r="A596" s="113"/>
      <c r="B596" s="162" t="s">
        <v>576</v>
      </c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>
        <v>9.8000000000000007</v>
      </c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6"/>
      <c r="AF596" s="116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53" t="s">
        <v>599</v>
      </c>
      <c r="AQ596" s="118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</row>
    <row r="597" spans="1:74" s="117" customFormat="1" ht="18" hidden="1" customHeight="1">
      <c r="A597" s="113"/>
      <c r="B597" s="162" t="s">
        <v>577</v>
      </c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>
        <v>6.94</v>
      </c>
      <c r="Q597" s="115"/>
      <c r="R597" s="115"/>
      <c r="S597" s="115">
        <v>1.5</v>
      </c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6"/>
      <c r="AF597" s="116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53" t="s">
        <v>599</v>
      </c>
      <c r="AQ597" s="118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</row>
    <row r="598" spans="1:74" s="117" customFormat="1" ht="18" hidden="1" customHeight="1">
      <c r="A598" s="113"/>
      <c r="B598" s="162" t="s">
        <v>424</v>
      </c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>
        <v>75.3</v>
      </c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6"/>
      <c r="AF598" s="116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153"/>
      <c r="AQ598" s="118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</row>
    <row r="599" spans="1:74" s="117" customFormat="1" ht="18" hidden="1" customHeight="1">
      <c r="A599" s="113"/>
      <c r="B599" s="162" t="s">
        <v>532</v>
      </c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>
        <v>130</v>
      </c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53" t="s">
        <v>599</v>
      </c>
      <c r="AQ599" s="118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</row>
    <row r="600" spans="1:74" s="117" customFormat="1" ht="18" hidden="1" customHeight="1">
      <c r="A600" s="113"/>
      <c r="B600" s="162" t="s">
        <v>533</v>
      </c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>
        <v>70</v>
      </c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6"/>
      <c r="AF600" s="116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53" t="s">
        <v>599</v>
      </c>
      <c r="AQ600" s="118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</row>
    <row r="601" spans="1:74" s="117" customFormat="1" ht="18" hidden="1" customHeight="1">
      <c r="A601" s="113"/>
      <c r="B601" s="162" t="s">
        <v>583</v>
      </c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>
        <v>45</v>
      </c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6"/>
      <c r="AF601" s="116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53"/>
      <c r="AQ601" s="118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</row>
    <row r="602" spans="1:74" s="117" customFormat="1" ht="18" hidden="1" customHeight="1">
      <c r="A602" s="113"/>
      <c r="B602" s="162" t="s">
        <v>451</v>
      </c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>
        <v>30</v>
      </c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153"/>
      <c r="AQ602" s="118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</row>
    <row r="603" spans="1:74" s="117" customFormat="1" ht="18" hidden="1" customHeight="1">
      <c r="A603" s="113"/>
      <c r="B603" s="162" t="s">
        <v>452</v>
      </c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6"/>
      <c r="AF603" s="116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53"/>
      <c r="AQ603" s="118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</row>
    <row r="604" spans="1:74" s="117" customFormat="1" ht="18" hidden="1" customHeight="1">
      <c r="A604" s="113"/>
      <c r="B604" s="162" t="s">
        <v>453</v>
      </c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>
        <v>83.7</v>
      </c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6"/>
      <c r="AF604" s="116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153"/>
      <c r="AQ604" s="118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</row>
    <row r="605" spans="1:74" s="117" customFormat="1" ht="18" hidden="1" customHeight="1">
      <c r="A605" s="113"/>
      <c r="B605" s="162" t="s">
        <v>454</v>
      </c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>
        <v>20</v>
      </c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53"/>
      <c r="AQ605" s="118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</row>
    <row r="606" spans="1:74" s="117" customFormat="1" ht="18" hidden="1" customHeight="1">
      <c r="A606" s="113"/>
      <c r="B606" s="162" t="s">
        <v>455</v>
      </c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153"/>
      <c r="AQ606" s="118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</row>
    <row r="607" spans="1:74" s="117" customFormat="1" ht="18" hidden="1" customHeight="1">
      <c r="A607" s="113"/>
      <c r="B607" s="162" t="s">
        <v>456</v>
      </c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6"/>
      <c r="AF607" s="116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153"/>
      <c r="AQ607" s="118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</row>
    <row r="608" spans="1:74" s="117" customFormat="1" ht="18" hidden="1" customHeight="1">
      <c r="A608" s="113"/>
      <c r="B608" s="162" t="s">
        <v>457</v>
      </c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153"/>
      <c r="AQ608" s="118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</row>
    <row r="609" spans="1:74" s="117" customFormat="1" ht="18" hidden="1" customHeight="1">
      <c r="A609" s="113"/>
      <c r="B609" s="162" t="s">
        <v>458</v>
      </c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>
        <v>40</v>
      </c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6"/>
      <c r="AF609" s="116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153"/>
      <c r="AQ609" s="118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</row>
    <row r="610" spans="1:74" s="117" customFormat="1" ht="18" hidden="1" customHeight="1">
      <c r="A610" s="113"/>
      <c r="B610" s="162" t="s">
        <v>459</v>
      </c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>
        <v>43</v>
      </c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6"/>
      <c r="AF610" s="116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153"/>
      <c r="AQ610" s="118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</row>
    <row r="611" spans="1:74" s="117" customFormat="1" ht="18" hidden="1" customHeight="1">
      <c r="A611" s="113"/>
      <c r="B611" s="162" t="s">
        <v>462</v>
      </c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>
        <v>95.5</v>
      </c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6"/>
      <c r="AF611" s="116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153"/>
      <c r="AQ611" s="118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</row>
    <row r="612" spans="1:74" s="117" customFormat="1" ht="18" hidden="1" customHeight="1">
      <c r="A612" s="113"/>
      <c r="B612" s="162" t="s">
        <v>463</v>
      </c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>
        <v>40.700000000000003</v>
      </c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53"/>
      <c r="AQ612" s="118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</row>
    <row r="613" spans="1:74" s="117" customFormat="1" ht="18" hidden="1" customHeight="1">
      <c r="A613" s="113"/>
      <c r="B613" s="162" t="s">
        <v>464</v>
      </c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>
        <v>71.3</v>
      </c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6"/>
      <c r="AF613" s="116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153"/>
      <c r="AQ613" s="118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</row>
    <row r="614" spans="1:74" s="117" customFormat="1" ht="18" hidden="1" customHeight="1">
      <c r="A614" s="113"/>
      <c r="B614" s="162" t="s">
        <v>466</v>
      </c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>
        <v>186.44</v>
      </c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53"/>
      <c r="AQ614" s="118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</row>
    <row r="615" spans="1:74" s="117" customFormat="1" ht="18" hidden="1" customHeight="1">
      <c r="A615" s="113"/>
      <c r="B615" s="162" t="s">
        <v>467</v>
      </c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>
        <v>74.5</v>
      </c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6"/>
      <c r="AF615" s="116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53"/>
      <c r="AQ615" s="118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</row>
    <row r="616" spans="1:74" s="117" customFormat="1" ht="18" hidden="1" customHeight="1">
      <c r="A616" s="113"/>
      <c r="B616" s="162" t="s">
        <v>468</v>
      </c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>
        <v>133.69</v>
      </c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53"/>
      <c r="AQ616" s="118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</row>
    <row r="617" spans="1:74" s="117" customFormat="1" ht="18" hidden="1" customHeight="1">
      <c r="A617" s="113"/>
      <c r="B617" s="162" t="s">
        <v>469</v>
      </c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>
        <v>64</v>
      </c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53"/>
      <c r="AQ617" s="118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</row>
    <row r="618" spans="1:74" s="117" customFormat="1" ht="18" hidden="1" customHeight="1">
      <c r="A618" s="113"/>
      <c r="B618" s="162" t="s">
        <v>432</v>
      </c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>
        <v>7.8</v>
      </c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6"/>
      <c r="AF618" s="116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153"/>
      <c r="AQ618" s="118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</row>
    <row r="619" spans="1:74" s="117" customFormat="1" ht="18" hidden="1" customHeight="1">
      <c r="A619" s="113"/>
      <c r="B619" s="162" t="s">
        <v>433</v>
      </c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>
        <v>66.2</v>
      </c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6"/>
      <c r="AF619" s="116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53"/>
      <c r="AQ619" s="118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</row>
    <row r="620" spans="1:74" s="117" customFormat="1" ht="18" hidden="1" customHeight="1">
      <c r="A620" s="113"/>
      <c r="B620" s="162" t="s">
        <v>434</v>
      </c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>
        <v>30</v>
      </c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6"/>
      <c r="AF620" s="116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153"/>
      <c r="AQ620" s="118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</row>
    <row r="621" spans="1:74" s="117" customFormat="1" ht="18" hidden="1" customHeight="1">
      <c r="A621" s="113"/>
      <c r="B621" s="162" t="s">
        <v>435</v>
      </c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>
        <v>109.6</v>
      </c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6"/>
      <c r="AF621" s="116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153"/>
      <c r="AQ621" s="118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</row>
    <row r="622" spans="1:74" s="117" customFormat="1" ht="18" hidden="1" customHeight="1">
      <c r="A622" s="113"/>
      <c r="B622" s="162" t="s">
        <v>436</v>
      </c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>
        <v>22</v>
      </c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53"/>
      <c r="AQ622" s="118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</row>
    <row r="623" spans="1:74" s="117" customFormat="1" ht="18" hidden="1" customHeight="1">
      <c r="A623" s="113"/>
      <c r="B623" s="162" t="s">
        <v>437</v>
      </c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>
        <v>87.4</v>
      </c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6"/>
      <c r="AF623" s="116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153"/>
      <c r="AQ623" s="118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</row>
    <row r="624" spans="1:74" s="117" customFormat="1" ht="18" customHeight="1">
      <c r="A624" s="165">
        <v>7</v>
      </c>
      <c r="B624" s="125" t="s">
        <v>528</v>
      </c>
      <c r="C624" s="126">
        <f>SUM(D624:AO624)</f>
        <v>2341.1000000000004</v>
      </c>
      <c r="D624" s="126">
        <f t="shared" ref="D624:W624" si="62">D625+D662</f>
        <v>1445.4</v>
      </c>
      <c r="E624" s="126">
        <f t="shared" si="62"/>
        <v>57.5</v>
      </c>
      <c r="F624" s="126">
        <f t="shared" si="62"/>
        <v>0</v>
      </c>
      <c r="G624" s="126">
        <f t="shared" si="62"/>
        <v>0</v>
      </c>
      <c r="H624" s="126">
        <f t="shared" si="62"/>
        <v>0</v>
      </c>
      <c r="I624" s="126">
        <f t="shared" si="62"/>
        <v>0</v>
      </c>
      <c r="J624" s="126">
        <f t="shared" si="62"/>
        <v>46</v>
      </c>
      <c r="K624" s="126">
        <f t="shared" si="62"/>
        <v>0</v>
      </c>
      <c r="L624" s="126">
        <f t="shared" si="62"/>
        <v>312.5</v>
      </c>
      <c r="M624" s="126">
        <f t="shared" si="62"/>
        <v>0</v>
      </c>
      <c r="N624" s="126">
        <f t="shared" si="62"/>
        <v>0</v>
      </c>
      <c r="O624" s="126">
        <f t="shared" si="62"/>
        <v>0</v>
      </c>
      <c r="P624" s="126">
        <f t="shared" si="62"/>
        <v>0</v>
      </c>
      <c r="Q624" s="126">
        <f t="shared" si="62"/>
        <v>0</v>
      </c>
      <c r="R624" s="126">
        <f t="shared" si="62"/>
        <v>0</v>
      </c>
      <c r="S624" s="126">
        <f t="shared" si="62"/>
        <v>16</v>
      </c>
      <c r="T624" s="126">
        <f t="shared" si="62"/>
        <v>0</v>
      </c>
      <c r="U624" s="126">
        <f t="shared" si="62"/>
        <v>0</v>
      </c>
      <c r="V624" s="126">
        <f t="shared" si="62"/>
        <v>0</v>
      </c>
      <c r="W624" s="126">
        <f t="shared" si="62"/>
        <v>0</v>
      </c>
      <c r="X624" s="126">
        <f>X626+X662</f>
        <v>433.4</v>
      </c>
      <c r="Y624" s="126">
        <f t="shared" ref="Y624:AO624" si="63">Y625+Y662</f>
        <v>0</v>
      </c>
      <c r="Z624" s="126">
        <f t="shared" si="63"/>
        <v>0</v>
      </c>
      <c r="AA624" s="126">
        <f t="shared" si="63"/>
        <v>0</v>
      </c>
      <c r="AB624" s="126">
        <f t="shared" si="63"/>
        <v>0</v>
      </c>
      <c r="AC624" s="126">
        <f t="shared" si="63"/>
        <v>0</v>
      </c>
      <c r="AD624" s="126">
        <f t="shared" si="63"/>
        <v>0</v>
      </c>
      <c r="AE624" s="159">
        <f t="shared" si="63"/>
        <v>0</v>
      </c>
      <c r="AF624" s="159">
        <f t="shared" si="63"/>
        <v>21</v>
      </c>
      <c r="AG624" s="159">
        <f t="shared" si="63"/>
        <v>0</v>
      </c>
      <c r="AH624" s="159">
        <f t="shared" si="63"/>
        <v>0</v>
      </c>
      <c r="AI624" s="159">
        <f t="shared" si="63"/>
        <v>0</v>
      </c>
      <c r="AJ624" s="159">
        <f t="shared" si="63"/>
        <v>0</v>
      </c>
      <c r="AK624" s="159">
        <f t="shared" si="63"/>
        <v>9.3000000000000007</v>
      </c>
      <c r="AL624" s="159">
        <f t="shared" si="63"/>
        <v>0</v>
      </c>
      <c r="AM624" s="159">
        <f t="shared" si="63"/>
        <v>0</v>
      </c>
      <c r="AN624" s="159">
        <f t="shared" si="63"/>
        <v>0</v>
      </c>
      <c r="AO624" s="159">
        <f t="shared" si="63"/>
        <v>0</v>
      </c>
      <c r="AQ624" s="118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</row>
    <row r="625" spans="1:74" s="117" customFormat="1" ht="18" customHeight="1">
      <c r="A625" s="113"/>
      <c r="B625" s="123" t="s">
        <v>529</v>
      </c>
      <c r="C625" s="115">
        <f>SUM(D625:AO625)</f>
        <v>1877.4</v>
      </c>
      <c r="D625" s="115">
        <f>SUM(D626:D670)</f>
        <v>1445.4</v>
      </c>
      <c r="E625" s="115">
        <f t="shared" ref="E625:W625" si="64">SUM(E627:E670)</f>
        <v>57.5</v>
      </c>
      <c r="F625" s="115">
        <f t="shared" si="64"/>
        <v>0</v>
      </c>
      <c r="G625" s="115">
        <f t="shared" si="64"/>
        <v>0</v>
      </c>
      <c r="H625" s="115">
        <f t="shared" si="64"/>
        <v>0</v>
      </c>
      <c r="I625" s="115">
        <f t="shared" si="64"/>
        <v>0</v>
      </c>
      <c r="J625" s="115">
        <f t="shared" si="64"/>
        <v>46</v>
      </c>
      <c r="K625" s="115">
        <f t="shared" si="64"/>
        <v>0</v>
      </c>
      <c r="L625" s="115">
        <f t="shared" si="64"/>
        <v>312.5</v>
      </c>
      <c r="M625" s="115">
        <f t="shared" si="64"/>
        <v>0</v>
      </c>
      <c r="N625" s="115">
        <f t="shared" si="64"/>
        <v>0</v>
      </c>
      <c r="O625" s="115">
        <f t="shared" si="64"/>
        <v>0</v>
      </c>
      <c r="P625" s="115">
        <f t="shared" si="64"/>
        <v>0</v>
      </c>
      <c r="Q625" s="115">
        <f t="shared" si="64"/>
        <v>0</v>
      </c>
      <c r="R625" s="115">
        <f t="shared" si="64"/>
        <v>0</v>
      </c>
      <c r="S625" s="115">
        <f t="shared" si="64"/>
        <v>16</v>
      </c>
      <c r="T625" s="115">
        <f t="shared" si="64"/>
        <v>0</v>
      </c>
      <c r="U625" s="115">
        <f t="shared" si="64"/>
        <v>0</v>
      </c>
      <c r="V625" s="115">
        <f t="shared" si="64"/>
        <v>0</v>
      </c>
      <c r="W625" s="115">
        <f t="shared" si="64"/>
        <v>0</v>
      </c>
      <c r="X625" s="115">
        <v>0</v>
      </c>
      <c r="Y625" s="115">
        <f t="shared" ref="Y625:AO625" si="65">SUM(Y627:Y670)</f>
        <v>0</v>
      </c>
      <c r="Z625" s="115">
        <f t="shared" si="65"/>
        <v>0</v>
      </c>
      <c r="AA625" s="115">
        <f t="shared" si="65"/>
        <v>0</v>
      </c>
      <c r="AB625" s="115">
        <f t="shared" si="65"/>
        <v>0</v>
      </c>
      <c r="AC625" s="115">
        <f t="shared" si="65"/>
        <v>0</v>
      </c>
      <c r="AD625" s="115">
        <f t="shared" si="65"/>
        <v>0</v>
      </c>
      <c r="AE625" s="116">
        <f t="shared" si="65"/>
        <v>0</v>
      </c>
      <c r="AF625" s="116">
        <v>0</v>
      </c>
      <c r="AG625" s="116">
        <f t="shared" si="65"/>
        <v>0</v>
      </c>
      <c r="AH625" s="116">
        <f t="shared" si="65"/>
        <v>0</v>
      </c>
      <c r="AI625" s="116">
        <f t="shared" si="65"/>
        <v>0</v>
      </c>
      <c r="AJ625" s="116">
        <f t="shared" si="65"/>
        <v>0</v>
      </c>
      <c r="AK625" s="116">
        <v>0</v>
      </c>
      <c r="AL625" s="116">
        <f t="shared" si="65"/>
        <v>0</v>
      </c>
      <c r="AM625" s="116">
        <f t="shared" si="65"/>
        <v>0</v>
      </c>
      <c r="AN625" s="116">
        <f t="shared" si="65"/>
        <v>0</v>
      </c>
      <c r="AO625" s="116">
        <f t="shared" si="65"/>
        <v>0</v>
      </c>
      <c r="AQ625" s="118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</row>
    <row r="626" spans="1:74" s="7" customFormat="1" ht="18" customHeight="1">
      <c r="A626" s="11"/>
      <c r="B626" s="20" t="s">
        <v>1246</v>
      </c>
      <c r="C626" s="115">
        <f>SUM(D626:AO626)</f>
        <v>35</v>
      </c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>
        <f>X636</f>
        <v>35</v>
      </c>
      <c r="Y626" s="115"/>
      <c r="Z626" s="115"/>
      <c r="AA626" s="115"/>
      <c r="AB626" s="115"/>
      <c r="AC626" s="115"/>
      <c r="AD626" s="115"/>
      <c r="AE626" s="116"/>
      <c r="AF626" s="116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7"/>
      <c r="AQ626" s="28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</row>
    <row r="627" spans="1:74" s="117" customFormat="1" ht="18" hidden="1" customHeight="1">
      <c r="A627" s="113"/>
      <c r="B627" s="114" t="s">
        <v>532</v>
      </c>
      <c r="C627" s="154"/>
      <c r="D627" s="115">
        <v>40</v>
      </c>
      <c r="E627" s="115"/>
      <c r="F627" s="115"/>
      <c r="G627" s="115"/>
      <c r="H627" s="115"/>
      <c r="I627" s="115"/>
      <c r="J627" s="115"/>
      <c r="K627" s="115"/>
      <c r="L627" s="115">
        <v>25</v>
      </c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6"/>
      <c r="AF627" s="116"/>
      <c r="AG627" s="116"/>
      <c r="AH627" s="116"/>
      <c r="AI627" s="116"/>
      <c r="AJ627" s="116"/>
      <c r="AK627" s="116"/>
      <c r="AL627" s="116"/>
      <c r="AM627" s="116"/>
      <c r="AN627" s="116"/>
      <c r="AO627" s="116"/>
      <c r="AQ627" s="118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</row>
    <row r="628" spans="1:74" s="117" customFormat="1" ht="18" hidden="1" customHeight="1">
      <c r="A628" s="113"/>
      <c r="B628" s="114" t="s">
        <v>533</v>
      </c>
      <c r="C628" s="154"/>
      <c r="D628" s="115">
        <v>80</v>
      </c>
      <c r="E628" s="115"/>
      <c r="F628" s="115"/>
      <c r="G628" s="115"/>
      <c r="H628" s="115"/>
      <c r="I628" s="115"/>
      <c r="J628" s="115"/>
      <c r="K628" s="115"/>
      <c r="L628" s="115">
        <v>60</v>
      </c>
      <c r="M628" s="115"/>
      <c r="N628" s="115"/>
      <c r="O628" s="115"/>
      <c r="P628" s="115"/>
      <c r="Q628" s="115"/>
      <c r="R628" s="115"/>
      <c r="S628" s="115">
        <v>16</v>
      </c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6"/>
      <c r="AF628" s="116"/>
      <c r="AG628" s="116"/>
      <c r="AH628" s="116"/>
      <c r="AI628" s="116"/>
      <c r="AJ628" s="116"/>
      <c r="AK628" s="116"/>
      <c r="AL628" s="116"/>
      <c r="AM628" s="116"/>
      <c r="AN628" s="116"/>
      <c r="AO628" s="116"/>
      <c r="AQ628" s="118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</row>
    <row r="629" spans="1:74" s="117" customFormat="1" ht="18" hidden="1" customHeight="1">
      <c r="A629" s="113"/>
      <c r="B629" s="114" t="s">
        <v>530</v>
      </c>
      <c r="C629" s="115"/>
      <c r="D629" s="115">
        <v>8.5</v>
      </c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6"/>
      <c r="AF629" s="116"/>
      <c r="AG629" s="116"/>
      <c r="AH629" s="116"/>
      <c r="AI629" s="116"/>
      <c r="AJ629" s="116"/>
      <c r="AK629" s="116"/>
      <c r="AL629" s="116"/>
      <c r="AM629" s="116"/>
      <c r="AN629" s="116"/>
      <c r="AO629" s="116"/>
      <c r="AQ629" s="118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</row>
    <row r="630" spans="1:74" s="117" customFormat="1" ht="18" hidden="1" customHeight="1">
      <c r="A630" s="113"/>
      <c r="B630" s="114" t="s">
        <v>531</v>
      </c>
      <c r="C630" s="115"/>
      <c r="D630" s="115">
        <v>47</v>
      </c>
      <c r="E630" s="115"/>
      <c r="F630" s="115"/>
      <c r="G630" s="115"/>
      <c r="H630" s="115"/>
      <c r="I630" s="115"/>
      <c r="J630" s="115"/>
      <c r="K630" s="115"/>
      <c r="L630" s="115">
        <v>10</v>
      </c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6"/>
      <c r="AF630" s="116"/>
      <c r="AG630" s="116"/>
      <c r="AH630" s="116"/>
      <c r="AI630" s="116"/>
      <c r="AJ630" s="116"/>
      <c r="AK630" s="116"/>
      <c r="AL630" s="116"/>
      <c r="AM630" s="116"/>
      <c r="AN630" s="116"/>
      <c r="AO630" s="116"/>
      <c r="AQ630" s="118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19"/>
      <c r="BS630" s="119"/>
      <c r="BT630" s="119"/>
      <c r="BU630" s="119"/>
      <c r="BV630" s="119"/>
    </row>
    <row r="631" spans="1:74" s="117" customFormat="1" ht="18" hidden="1" customHeight="1">
      <c r="A631" s="113"/>
      <c r="B631" s="114" t="s">
        <v>534</v>
      </c>
      <c r="C631" s="115"/>
      <c r="D631" s="115">
        <v>100</v>
      </c>
      <c r="E631" s="115"/>
      <c r="F631" s="115"/>
      <c r="G631" s="115"/>
      <c r="H631" s="115"/>
      <c r="I631" s="115"/>
      <c r="J631" s="115"/>
      <c r="K631" s="115"/>
      <c r="L631" s="115">
        <v>20</v>
      </c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6"/>
      <c r="AF631" s="116"/>
      <c r="AG631" s="116"/>
      <c r="AH631" s="116"/>
      <c r="AI631" s="116"/>
      <c r="AJ631" s="116"/>
      <c r="AK631" s="116"/>
      <c r="AL631" s="116"/>
      <c r="AM631" s="116"/>
      <c r="AN631" s="116"/>
      <c r="AO631" s="116"/>
      <c r="AQ631" s="118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19"/>
      <c r="BS631" s="119"/>
      <c r="BT631" s="119"/>
      <c r="BU631" s="119"/>
      <c r="BV631" s="119"/>
    </row>
    <row r="632" spans="1:74" s="117" customFormat="1" ht="18" hidden="1" customHeight="1">
      <c r="A632" s="113"/>
      <c r="B632" s="114" t="s">
        <v>535</v>
      </c>
      <c r="C632" s="115"/>
      <c r="D632" s="115">
        <v>50</v>
      </c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6"/>
      <c r="AF632" s="116"/>
      <c r="AG632" s="116"/>
      <c r="AH632" s="116"/>
      <c r="AI632" s="116"/>
      <c r="AJ632" s="116"/>
      <c r="AK632" s="116"/>
      <c r="AL632" s="116"/>
      <c r="AM632" s="116"/>
      <c r="AN632" s="116"/>
      <c r="AO632" s="116"/>
      <c r="AQ632" s="118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19"/>
      <c r="BS632" s="119"/>
      <c r="BT632" s="119"/>
      <c r="BU632" s="119"/>
      <c r="BV632" s="119"/>
    </row>
    <row r="633" spans="1:74" s="117" customFormat="1" ht="18" hidden="1" customHeight="1">
      <c r="A633" s="113"/>
      <c r="B633" s="114" t="s">
        <v>536</v>
      </c>
      <c r="C633" s="115"/>
      <c r="D633" s="115">
        <v>72</v>
      </c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6"/>
      <c r="AF633" s="116"/>
      <c r="AG633" s="116"/>
      <c r="AH633" s="116"/>
      <c r="AI633" s="116"/>
      <c r="AJ633" s="116"/>
      <c r="AK633" s="116"/>
      <c r="AL633" s="116"/>
      <c r="AM633" s="116"/>
      <c r="AN633" s="116"/>
      <c r="AO633" s="116"/>
      <c r="AQ633" s="118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19"/>
      <c r="BS633" s="119"/>
      <c r="BT633" s="119"/>
      <c r="BU633" s="119"/>
      <c r="BV633" s="119"/>
    </row>
    <row r="634" spans="1:74" s="117" customFormat="1" ht="18" hidden="1" customHeight="1">
      <c r="A634" s="113"/>
      <c r="B634" s="114" t="s">
        <v>537</v>
      </c>
      <c r="C634" s="115"/>
      <c r="D634" s="115">
        <v>35</v>
      </c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6"/>
      <c r="AF634" s="116"/>
      <c r="AG634" s="116"/>
      <c r="AH634" s="116"/>
      <c r="AI634" s="116"/>
      <c r="AJ634" s="116"/>
      <c r="AK634" s="116"/>
      <c r="AL634" s="116"/>
      <c r="AM634" s="116"/>
      <c r="AN634" s="116"/>
      <c r="AO634" s="116"/>
      <c r="AQ634" s="118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19"/>
      <c r="BS634" s="119"/>
      <c r="BT634" s="119"/>
      <c r="BU634" s="119"/>
      <c r="BV634" s="119"/>
    </row>
    <row r="635" spans="1:74" s="117" customFormat="1" ht="18" hidden="1" customHeight="1">
      <c r="A635" s="113"/>
      <c r="B635" s="114" t="s">
        <v>538</v>
      </c>
      <c r="C635" s="115"/>
      <c r="D635" s="115">
        <v>75</v>
      </c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6"/>
      <c r="AF635" s="116"/>
      <c r="AG635" s="116"/>
      <c r="AH635" s="116"/>
      <c r="AI635" s="116"/>
      <c r="AJ635" s="116"/>
      <c r="AK635" s="116"/>
      <c r="AL635" s="116"/>
      <c r="AM635" s="116"/>
      <c r="AN635" s="116"/>
      <c r="AO635" s="116"/>
      <c r="AQ635" s="118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19"/>
      <c r="BS635" s="119"/>
      <c r="BT635" s="119"/>
      <c r="BU635" s="119"/>
      <c r="BV635" s="119"/>
    </row>
    <row r="636" spans="1:74" s="117" customFormat="1" ht="18" hidden="1" customHeight="1">
      <c r="A636" s="113"/>
      <c r="B636" s="114" t="s">
        <v>563</v>
      </c>
      <c r="C636" s="115"/>
      <c r="D636" s="115">
        <v>133</v>
      </c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>
        <v>35</v>
      </c>
      <c r="Y636" s="115"/>
      <c r="Z636" s="115"/>
      <c r="AA636" s="115"/>
      <c r="AB636" s="115"/>
      <c r="AC636" s="115"/>
      <c r="AD636" s="115"/>
      <c r="AE636" s="116"/>
      <c r="AF636" s="116"/>
      <c r="AG636" s="116"/>
      <c r="AH636" s="116"/>
      <c r="AI636" s="116"/>
      <c r="AJ636" s="116"/>
      <c r="AK636" s="116"/>
      <c r="AL636" s="116"/>
      <c r="AM636" s="116"/>
      <c r="AN636" s="116"/>
      <c r="AO636" s="116"/>
      <c r="AQ636" s="120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19"/>
      <c r="BS636" s="119"/>
      <c r="BT636" s="119"/>
      <c r="BU636" s="119"/>
      <c r="BV636" s="119"/>
    </row>
    <row r="637" spans="1:74" s="117" customFormat="1" ht="18" hidden="1" customHeight="1">
      <c r="A637" s="113"/>
      <c r="B637" s="114" t="s">
        <v>539</v>
      </c>
      <c r="C637" s="115"/>
      <c r="D637" s="115">
        <v>68</v>
      </c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6"/>
      <c r="AF637" s="116"/>
      <c r="AG637" s="116"/>
      <c r="AH637" s="116"/>
      <c r="AI637" s="116"/>
      <c r="AJ637" s="116"/>
      <c r="AK637" s="116"/>
      <c r="AL637" s="116"/>
      <c r="AM637" s="116"/>
      <c r="AN637" s="116"/>
      <c r="AO637" s="116"/>
      <c r="AQ637" s="118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19"/>
      <c r="BS637" s="119"/>
      <c r="BT637" s="119"/>
      <c r="BU637" s="119"/>
      <c r="BV637" s="119"/>
    </row>
    <row r="638" spans="1:74" s="117" customFormat="1" ht="18" hidden="1" customHeight="1">
      <c r="A638" s="113"/>
      <c r="B638" s="114" t="s">
        <v>562</v>
      </c>
      <c r="C638" s="115"/>
      <c r="D638" s="115">
        <v>10</v>
      </c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6"/>
      <c r="AF638" s="116"/>
      <c r="AG638" s="116"/>
      <c r="AH638" s="116"/>
      <c r="AI638" s="116"/>
      <c r="AJ638" s="116"/>
      <c r="AK638" s="116"/>
      <c r="AL638" s="116"/>
      <c r="AM638" s="116"/>
      <c r="AN638" s="116"/>
      <c r="AO638" s="116"/>
      <c r="AQ638" s="118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19"/>
      <c r="BS638" s="119"/>
      <c r="BT638" s="119"/>
      <c r="BU638" s="119"/>
      <c r="BV638" s="119"/>
    </row>
    <row r="639" spans="1:74" s="117" customFormat="1" ht="18" hidden="1" customHeight="1">
      <c r="A639" s="113"/>
      <c r="B639" s="114" t="s">
        <v>560</v>
      </c>
      <c r="C639" s="115"/>
      <c r="D639" s="115"/>
      <c r="E639" s="115">
        <v>14</v>
      </c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6"/>
      <c r="AF639" s="116"/>
      <c r="AG639" s="116"/>
      <c r="AH639" s="116"/>
      <c r="AI639" s="116"/>
      <c r="AJ639" s="116"/>
      <c r="AK639" s="116"/>
      <c r="AL639" s="116"/>
      <c r="AM639" s="116"/>
      <c r="AN639" s="116"/>
      <c r="AO639" s="116"/>
      <c r="AQ639" s="118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19"/>
      <c r="BS639" s="119"/>
      <c r="BT639" s="119"/>
      <c r="BU639" s="119"/>
      <c r="BV639" s="119"/>
    </row>
    <row r="640" spans="1:74" s="117" customFormat="1" ht="18" hidden="1" customHeight="1">
      <c r="A640" s="113"/>
      <c r="B640" s="114" t="s">
        <v>561</v>
      </c>
      <c r="C640" s="115"/>
      <c r="D640" s="115"/>
      <c r="E640" s="115">
        <v>3</v>
      </c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6"/>
      <c r="AF640" s="116"/>
      <c r="AG640" s="116"/>
      <c r="AH640" s="116"/>
      <c r="AI640" s="116"/>
      <c r="AJ640" s="116"/>
      <c r="AK640" s="116"/>
      <c r="AL640" s="116"/>
      <c r="AM640" s="116"/>
      <c r="AN640" s="116"/>
      <c r="AO640" s="116"/>
      <c r="AQ640" s="118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19"/>
      <c r="BS640" s="119"/>
      <c r="BT640" s="119"/>
      <c r="BU640" s="119"/>
      <c r="BV640" s="119"/>
    </row>
    <row r="641" spans="1:74" s="117" customFormat="1" ht="18" hidden="1" customHeight="1">
      <c r="A641" s="113"/>
      <c r="B641" s="114" t="s">
        <v>543</v>
      </c>
      <c r="C641" s="115"/>
      <c r="D641" s="115">
        <v>80</v>
      </c>
      <c r="E641" s="115"/>
      <c r="F641" s="115"/>
      <c r="G641" s="115"/>
      <c r="H641" s="115"/>
      <c r="I641" s="115"/>
      <c r="J641" s="115"/>
      <c r="K641" s="115"/>
      <c r="L641" s="115">
        <v>21</v>
      </c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6"/>
      <c r="AF641" s="116"/>
      <c r="AG641" s="116"/>
      <c r="AH641" s="116"/>
      <c r="AI641" s="116"/>
      <c r="AJ641" s="116"/>
      <c r="AK641" s="116"/>
      <c r="AL641" s="116"/>
      <c r="AM641" s="116"/>
      <c r="AN641" s="116"/>
      <c r="AO641" s="116"/>
      <c r="AQ641" s="118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19"/>
      <c r="BS641" s="119"/>
      <c r="BT641" s="119"/>
      <c r="BU641" s="119"/>
      <c r="BV641" s="119"/>
    </row>
    <row r="642" spans="1:74" s="117" customFormat="1" ht="18" hidden="1" customHeight="1">
      <c r="A642" s="113"/>
      <c r="B642" s="114" t="s">
        <v>542</v>
      </c>
      <c r="C642" s="115"/>
      <c r="D642" s="115">
        <v>88</v>
      </c>
      <c r="E642" s="115"/>
      <c r="F642" s="115"/>
      <c r="G642" s="115"/>
      <c r="H642" s="115"/>
      <c r="I642" s="115"/>
      <c r="J642" s="115"/>
      <c r="K642" s="115"/>
      <c r="L642" s="115">
        <v>26.8</v>
      </c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6"/>
      <c r="AF642" s="116"/>
      <c r="AG642" s="116"/>
      <c r="AH642" s="116"/>
      <c r="AI642" s="116"/>
      <c r="AJ642" s="116"/>
      <c r="AK642" s="116"/>
      <c r="AL642" s="116"/>
      <c r="AM642" s="116"/>
      <c r="AN642" s="116"/>
      <c r="AO642" s="116"/>
      <c r="AQ642" s="118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19"/>
      <c r="BS642" s="119"/>
      <c r="BT642" s="119"/>
      <c r="BU642" s="119"/>
      <c r="BV642" s="119"/>
    </row>
    <row r="643" spans="1:74" s="117" customFormat="1" ht="18" hidden="1" customHeight="1">
      <c r="A643" s="113"/>
      <c r="B643" s="114" t="s">
        <v>541</v>
      </c>
      <c r="C643" s="115"/>
      <c r="D643" s="115">
        <v>55</v>
      </c>
      <c r="E643" s="115"/>
      <c r="F643" s="115"/>
      <c r="G643" s="115"/>
      <c r="H643" s="115"/>
      <c r="I643" s="115"/>
      <c r="J643" s="115"/>
      <c r="K643" s="115"/>
      <c r="L643" s="115">
        <v>2.4</v>
      </c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6"/>
      <c r="AF643" s="116"/>
      <c r="AG643" s="116"/>
      <c r="AH643" s="116"/>
      <c r="AI643" s="116"/>
      <c r="AJ643" s="116"/>
      <c r="AK643" s="116"/>
      <c r="AL643" s="116"/>
      <c r="AM643" s="116"/>
      <c r="AN643" s="116"/>
      <c r="AO643" s="116"/>
      <c r="AQ643" s="118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19"/>
      <c r="BS643" s="119"/>
      <c r="BT643" s="119"/>
      <c r="BU643" s="119"/>
      <c r="BV643" s="119"/>
    </row>
    <row r="644" spans="1:74" s="117" customFormat="1" ht="18" hidden="1" customHeight="1">
      <c r="A644" s="113"/>
      <c r="B644" s="114" t="s">
        <v>540</v>
      </c>
      <c r="C644" s="115"/>
      <c r="D644" s="115">
        <v>27</v>
      </c>
      <c r="E644" s="115"/>
      <c r="F644" s="115"/>
      <c r="G644" s="115"/>
      <c r="H644" s="115"/>
      <c r="I644" s="115"/>
      <c r="J644" s="115"/>
      <c r="K644" s="115"/>
      <c r="L644" s="115">
        <v>1.7</v>
      </c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6"/>
      <c r="AF644" s="116"/>
      <c r="AG644" s="116"/>
      <c r="AH644" s="116"/>
      <c r="AI644" s="116"/>
      <c r="AJ644" s="116"/>
      <c r="AK644" s="116"/>
      <c r="AL644" s="116"/>
      <c r="AM644" s="116"/>
      <c r="AN644" s="116"/>
      <c r="AO644" s="116"/>
      <c r="AQ644" s="118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19"/>
      <c r="BS644" s="119"/>
      <c r="BT644" s="119"/>
      <c r="BU644" s="119"/>
      <c r="BV644" s="119"/>
    </row>
    <row r="645" spans="1:74" s="117" customFormat="1" ht="18" hidden="1" customHeight="1">
      <c r="A645" s="113"/>
      <c r="B645" s="114" t="s">
        <v>544</v>
      </c>
      <c r="C645" s="115"/>
      <c r="D645" s="115">
        <v>87</v>
      </c>
      <c r="E645" s="115"/>
      <c r="F645" s="115"/>
      <c r="G645" s="115"/>
      <c r="H645" s="115"/>
      <c r="I645" s="115"/>
      <c r="J645" s="115">
        <v>5</v>
      </c>
      <c r="K645" s="115"/>
      <c r="L645" s="115">
        <v>8.6999999999999993</v>
      </c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6"/>
      <c r="AF645" s="116"/>
      <c r="AG645" s="116"/>
      <c r="AH645" s="116"/>
      <c r="AI645" s="116"/>
      <c r="AJ645" s="116"/>
      <c r="AK645" s="116"/>
      <c r="AL645" s="116"/>
      <c r="AM645" s="116"/>
      <c r="AN645" s="116"/>
      <c r="AO645" s="116"/>
      <c r="AQ645" s="118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19"/>
      <c r="BS645" s="119"/>
      <c r="BT645" s="119"/>
      <c r="BU645" s="119"/>
      <c r="BV645" s="119"/>
    </row>
    <row r="646" spans="1:74" s="117" customFormat="1" ht="18" hidden="1" customHeight="1">
      <c r="A646" s="113"/>
      <c r="B646" s="114" t="s">
        <v>545</v>
      </c>
      <c r="C646" s="115"/>
      <c r="D646" s="115">
        <v>30</v>
      </c>
      <c r="E646" s="115"/>
      <c r="F646" s="115"/>
      <c r="G646" s="115"/>
      <c r="H646" s="115"/>
      <c r="I646" s="115"/>
      <c r="J646" s="115">
        <v>9</v>
      </c>
      <c r="K646" s="115"/>
      <c r="L646" s="115">
        <v>9.9</v>
      </c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6"/>
      <c r="AF646" s="116"/>
      <c r="AG646" s="116"/>
      <c r="AH646" s="116"/>
      <c r="AI646" s="116"/>
      <c r="AJ646" s="116"/>
      <c r="AK646" s="116"/>
      <c r="AL646" s="116"/>
      <c r="AM646" s="116"/>
      <c r="AN646" s="116"/>
      <c r="AO646" s="116"/>
      <c r="AQ646" s="118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19"/>
      <c r="BS646" s="119"/>
      <c r="BT646" s="119"/>
      <c r="BU646" s="119"/>
      <c r="BV646" s="119"/>
    </row>
    <row r="647" spans="1:74" s="117" customFormat="1" ht="18" hidden="1" customHeight="1">
      <c r="A647" s="113"/>
      <c r="B647" s="114" t="s">
        <v>546</v>
      </c>
      <c r="C647" s="154"/>
      <c r="D647" s="115">
        <v>18.899999999999999</v>
      </c>
      <c r="E647" s="115"/>
      <c r="F647" s="115"/>
      <c r="G647" s="115"/>
      <c r="H647" s="115"/>
      <c r="I647" s="115"/>
      <c r="J647" s="115"/>
      <c r="K647" s="115"/>
      <c r="L647" s="115">
        <v>8</v>
      </c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6"/>
      <c r="AF647" s="116"/>
      <c r="AG647" s="116"/>
      <c r="AH647" s="116"/>
      <c r="AI647" s="116"/>
      <c r="AJ647" s="116"/>
      <c r="AK647" s="116"/>
      <c r="AL647" s="116"/>
      <c r="AM647" s="116"/>
      <c r="AN647" s="116"/>
      <c r="AO647" s="116"/>
      <c r="AQ647" s="118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19"/>
      <c r="BS647" s="119"/>
      <c r="BT647" s="119"/>
      <c r="BU647" s="119"/>
      <c r="BV647" s="119"/>
    </row>
    <row r="648" spans="1:74" s="117" customFormat="1" ht="18" hidden="1" customHeight="1">
      <c r="A648" s="113"/>
      <c r="B648" s="114" t="s">
        <v>547</v>
      </c>
      <c r="C648" s="154"/>
      <c r="D648" s="115">
        <v>75</v>
      </c>
      <c r="E648" s="115"/>
      <c r="F648" s="115"/>
      <c r="G648" s="115"/>
      <c r="H648" s="115"/>
      <c r="I648" s="115"/>
      <c r="J648" s="115"/>
      <c r="K648" s="115"/>
      <c r="L648" s="115">
        <v>25</v>
      </c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6"/>
      <c r="AF648" s="116"/>
      <c r="AG648" s="116"/>
      <c r="AH648" s="116"/>
      <c r="AI648" s="116"/>
      <c r="AJ648" s="116"/>
      <c r="AK648" s="116"/>
      <c r="AL648" s="116"/>
      <c r="AM648" s="116"/>
      <c r="AN648" s="116"/>
      <c r="AO648" s="116"/>
      <c r="AQ648" s="118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19"/>
      <c r="BS648" s="119"/>
      <c r="BT648" s="119"/>
      <c r="BU648" s="119"/>
      <c r="BV648" s="119"/>
    </row>
    <row r="649" spans="1:74" s="117" customFormat="1" ht="18" hidden="1" customHeight="1">
      <c r="A649" s="113"/>
      <c r="B649" s="114" t="s">
        <v>548</v>
      </c>
      <c r="C649" s="115"/>
      <c r="D649" s="115">
        <v>52</v>
      </c>
      <c r="E649" s="115"/>
      <c r="F649" s="115"/>
      <c r="G649" s="115"/>
      <c r="H649" s="115"/>
      <c r="I649" s="115"/>
      <c r="J649" s="115"/>
      <c r="K649" s="115"/>
      <c r="L649" s="115">
        <v>43</v>
      </c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6"/>
      <c r="AF649" s="116"/>
      <c r="AG649" s="116"/>
      <c r="AH649" s="116"/>
      <c r="AI649" s="116"/>
      <c r="AJ649" s="116"/>
      <c r="AK649" s="116"/>
      <c r="AL649" s="116"/>
      <c r="AM649" s="116"/>
      <c r="AN649" s="116"/>
      <c r="AO649" s="116"/>
      <c r="AQ649" s="118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19"/>
      <c r="BS649" s="119"/>
      <c r="BT649" s="119"/>
      <c r="BU649" s="119"/>
      <c r="BV649" s="119"/>
    </row>
    <row r="650" spans="1:74" s="117" customFormat="1" ht="18" hidden="1" customHeight="1">
      <c r="A650" s="113"/>
      <c r="B650" s="114" t="s">
        <v>549</v>
      </c>
      <c r="C650" s="115"/>
      <c r="D650" s="115">
        <v>26</v>
      </c>
      <c r="E650" s="115"/>
      <c r="F650" s="115"/>
      <c r="G650" s="115"/>
      <c r="H650" s="115"/>
      <c r="I650" s="115"/>
      <c r="J650" s="115"/>
      <c r="K650" s="115"/>
      <c r="L650" s="115">
        <v>25</v>
      </c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6"/>
      <c r="AF650" s="116"/>
      <c r="AG650" s="116"/>
      <c r="AH650" s="116"/>
      <c r="AI650" s="116"/>
      <c r="AJ650" s="116"/>
      <c r="AK650" s="116"/>
      <c r="AL650" s="116"/>
      <c r="AM650" s="116"/>
      <c r="AN650" s="116"/>
      <c r="AO650" s="116"/>
      <c r="AQ650" s="118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19"/>
      <c r="BS650" s="119"/>
      <c r="BT650" s="119"/>
      <c r="BU650" s="119"/>
      <c r="BV650" s="119"/>
    </row>
    <row r="651" spans="1:74" s="117" customFormat="1" ht="18" hidden="1" customHeight="1">
      <c r="A651" s="113"/>
      <c r="B651" s="114" t="s">
        <v>550</v>
      </c>
      <c r="C651" s="115"/>
      <c r="D651" s="115">
        <v>19</v>
      </c>
      <c r="E651" s="115"/>
      <c r="F651" s="115"/>
      <c r="G651" s="115"/>
      <c r="H651" s="115"/>
      <c r="I651" s="115"/>
      <c r="J651" s="115"/>
      <c r="K651" s="115"/>
      <c r="L651" s="115">
        <v>11</v>
      </c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116"/>
      <c r="AO651" s="116"/>
      <c r="AQ651" s="118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19"/>
      <c r="BS651" s="119"/>
      <c r="BT651" s="119"/>
      <c r="BU651" s="119"/>
      <c r="BV651" s="119"/>
    </row>
    <row r="652" spans="1:74" s="117" customFormat="1" ht="18" hidden="1" customHeight="1">
      <c r="A652" s="113"/>
      <c r="B652" s="114" t="s">
        <v>551</v>
      </c>
      <c r="C652" s="115"/>
      <c r="D652" s="115"/>
      <c r="E652" s="115"/>
      <c r="F652" s="115"/>
      <c r="G652" s="115"/>
      <c r="H652" s="115"/>
      <c r="I652" s="115"/>
      <c r="J652" s="115"/>
      <c r="K652" s="115"/>
      <c r="L652" s="115">
        <v>15</v>
      </c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6"/>
      <c r="AF652" s="116"/>
      <c r="AG652" s="116"/>
      <c r="AH652" s="116"/>
      <c r="AI652" s="116"/>
      <c r="AJ652" s="116"/>
      <c r="AK652" s="116"/>
      <c r="AL652" s="116"/>
      <c r="AM652" s="116"/>
      <c r="AN652" s="116"/>
      <c r="AO652" s="116"/>
      <c r="AQ652" s="118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19"/>
      <c r="BS652" s="119"/>
      <c r="BT652" s="119"/>
      <c r="BU652" s="119"/>
      <c r="BV652" s="119"/>
    </row>
    <row r="653" spans="1:74" s="117" customFormat="1" ht="18" hidden="1" customHeight="1">
      <c r="A653" s="113"/>
      <c r="B653" s="122" t="s">
        <v>589</v>
      </c>
      <c r="C653" s="115"/>
      <c r="D653" s="115"/>
      <c r="E653" s="115">
        <v>30</v>
      </c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116"/>
      <c r="AO653" s="116"/>
      <c r="AQ653" s="118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19"/>
      <c r="BS653" s="119"/>
      <c r="BT653" s="119"/>
      <c r="BU653" s="119"/>
      <c r="BV653" s="119"/>
    </row>
    <row r="654" spans="1:74" s="117" customFormat="1" ht="18" hidden="1" customHeight="1">
      <c r="A654" s="113"/>
      <c r="B654" s="122" t="s">
        <v>590</v>
      </c>
      <c r="C654" s="115"/>
      <c r="D654" s="115"/>
      <c r="E654" s="115">
        <v>10.5</v>
      </c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6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Q654" s="118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19"/>
      <c r="BS654" s="119"/>
      <c r="BT654" s="119"/>
      <c r="BU654" s="119"/>
      <c r="BV654" s="119"/>
    </row>
    <row r="655" spans="1:74" s="117" customFormat="1" ht="18" hidden="1" customHeight="1">
      <c r="A655" s="113"/>
      <c r="B655" s="122" t="s">
        <v>591</v>
      </c>
      <c r="C655" s="115"/>
      <c r="D655" s="115">
        <v>27</v>
      </c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6"/>
      <c r="AF655" s="116"/>
      <c r="AG655" s="116"/>
      <c r="AH655" s="116"/>
      <c r="AI655" s="116"/>
      <c r="AJ655" s="116"/>
      <c r="AK655" s="116"/>
      <c r="AL655" s="116"/>
      <c r="AM655" s="116"/>
      <c r="AN655" s="116"/>
      <c r="AO655" s="116"/>
      <c r="AQ655" s="118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19"/>
      <c r="BS655" s="119"/>
      <c r="BT655" s="119"/>
      <c r="BU655" s="119"/>
      <c r="BV655" s="119"/>
    </row>
    <row r="656" spans="1:74" s="117" customFormat="1" ht="18" hidden="1" customHeight="1">
      <c r="A656" s="113"/>
      <c r="B656" s="122" t="s">
        <v>485</v>
      </c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6"/>
      <c r="AF656" s="116"/>
      <c r="AG656" s="116"/>
      <c r="AH656" s="116"/>
      <c r="AI656" s="116"/>
      <c r="AJ656" s="116"/>
      <c r="AK656" s="116"/>
      <c r="AL656" s="116"/>
      <c r="AM656" s="116"/>
      <c r="AN656" s="116"/>
      <c r="AO656" s="116"/>
      <c r="AQ656" s="118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19"/>
      <c r="BS656" s="119"/>
      <c r="BT656" s="119"/>
      <c r="BU656" s="119"/>
      <c r="BV656" s="119"/>
    </row>
    <row r="657" spans="1:74" s="117" customFormat="1" ht="18" hidden="1" customHeight="1">
      <c r="A657" s="113"/>
      <c r="B657" s="122" t="s">
        <v>1311</v>
      </c>
      <c r="C657" s="115"/>
      <c r="D657" s="115"/>
      <c r="E657" s="115"/>
      <c r="F657" s="115"/>
      <c r="G657" s="115"/>
      <c r="H657" s="115"/>
      <c r="I657" s="115"/>
      <c r="J657" s="115">
        <v>32</v>
      </c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6"/>
      <c r="AF657" s="116"/>
      <c r="AG657" s="116"/>
      <c r="AH657" s="116"/>
      <c r="AI657" s="116"/>
      <c r="AJ657" s="116"/>
      <c r="AK657" s="116"/>
      <c r="AL657" s="116"/>
      <c r="AM657" s="116"/>
      <c r="AN657" s="116"/>
      <c r="AO657" s="116"/>
      <c r="AQ657" s="118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19"/>
      <c r="BS657" s="119"/>
      <c r="BT657" s="119"/>
      <c r="BU657" s="119"/>
      <c r="BV657" s="119"/>
    </row>
    <row r="658" spans="1:74" s="117" customFormat="1" ht="18" hidden="1" customHeight="1">
      <c r="A658" s="113"/>
      <c r="B658" s="122" t="s">
        <v>483</v>
      </c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6"/>
      <c r="AF658" s="116"/>
      <c r="AG658" s="116"/>
      <c r="AH658" s="116"/>
      <c r="AI658" s="116"/>
      <c r="AJ658" s="116"/>
      <c r="AK658" s="116"/>
      <c r="AL658" s="116"/>
      <c r="AM658" s="116"/>
      <c r="AN658" s="116"/>
      <c r="AO658" s="116"/>
      <c r="AQ658" s="118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19"/>
      <c r="BS658" s="119"/>
      <c r="BT658" s="119"/>
      <c r="BU658" s="119"/>
      <c r="BV658" s="119"/>
    </row>
    <row r="659" spans="1:74" s="117" customFormat="1" ht="18" hidden="1" customHeight="1">
      <c r="A659" s="113"/>
      <c r="B659" s="122" t="s">
        <v>482</v>
      </c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6"/>
      <c r="AF659" s="116"/>
      <c r="AG659" s="116"/>
      <c r="AH659" s="116"/>
      <c r="AI659" s="116"/>
      <c r="AJ659" s="116"/>
      <c r="AK659" s="116"/>
      <c r="AL659" s="116"/>
      <c r="AM659" s="116"/>
      <c r="AN659" s="116"/>
      <c r="AO659" s="116"/>
      <c r="AQ659" s="118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19"/>
      <c r="BS659" s="119"/>
      <c r="BT659" s="119"/>
      <c r="BU659" s="119"/>
      <c r="BV659" s="119"/>
    </row>
    <row r="660" spans="1:74" s="117" customFormat="1" ht="18" hidden="1" customHeight="1">
      <c r="A660" s="113"/>
      <c r="B660" s="122" t="s">
        <v>592</v>
      </c>
      <c r="C660" s="115"/>
      <c r="D660" s="115">
        <v>90</v>
      </c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6"/>
      <c r="AF660" s="116"/>
      <c r="AG660" s="116"/>
      <c r="AH660" s="116"/>
      <c r="AI660" s="116"/>
      <c r="AJ660" s="116"/>
      <c r="AK660" s="116"/>
      <c r="AL660" s="116"/>
      <c r="AM660" s="116"/>
      <c r="AN660" s="116"/>
      <c r="AO660" s="116"/>
      <c r="AQ660" s="23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19"/>
      <c r="BS660" s="119"/>
      <c r="BT660" s="119"/>
      <c r="BU660" s="119"/>
      <c r="BV660" s="119"/>
    </row>
    <row r="661" spans="1:74" s="117" customFormat="1" ht="18" hidden="1" customHeight="1">
      <c r="A661" s="113"/>
      <c r="B661" s="122" t="s">
        <v>593</v>
      </c>
      <c r="C661" s="115"/>
      <c r="D661" s="115">
        <v>52</v>
      </c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6"/>
      <c r="AF661" s="116"/>
      <c r="AG661" s="116"/>
      <c r="AH661" s="116"/>
      <c r="AI661" s="116"/>
      <c r="AJ661" s="116"/>
      <c r="AK661" s="116"/>
      <c r="AL661" s="116"/>
      <c r="AM661" s="116"/>
      <c r="AN661" s="116"/>
      <c r="AO661" s="116"/>
      <c r="AQ661" s="120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19"/>
      <c r="BS661" s="119"/>
      <c r="BT661" s="119"/>
      <c r="BU661" s="119"/>
      <c r="BV661" s="119"/>
    </row>
    <row r="662" spans="1:74" s="117" customFormat="1" ht="82.2">
      <c r="A662" s="113"/>
      <c r="B662" s="209" t="s">
        <v>564</v>
      </c>
      <c r="C662" s="115">
        <f>SUM(D662:AO662)</f>
        <v>428.7</v>
      </c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>
        <f>SUM(X663:X670)</f>
        <v>398.4</v>
      </c>
      <c r="Y662" s="115">
        <f t="shared" ref="Y662:AK662" si="66">SUM(Y663:Y670)</f>
        <v>0</v>
      </c>
      <c r="Z662" s="115">
        <f t="shared" si="66"/>
        <v>0</v>
      </c>
      <c r="AA662" s="115">
        <f t="shared" si="66"/>
        <v>0</v>
      </c>
      <c r="AB662" s="115">
        <f t="shared" si="66"/>
        <v>0</v>
      </c>
      <c r="AC662" s="115">
        <f t="shared" si="66"/>
        <v>0</v>
      </c>
      <c r="AD662" s="115">
        <f t="shared" si="66"/>
        <v>0</v>
      </c>
      <c r="AE662" s="115">
        <f t="shared" si="66"/>
        <v>0</v>
      </c>
      <c r="AF662" s="115">
        <f t="shared" si="66"/>
        <v>21</v>
      </c>
      <c r="AG662" s="115">
        <f t="shared" si="66"/>
        <v>0</v>
      </c>
      <c r="AH662" s="115">
        <f t="shared" si="66"/>
        <v>0</v>
      </c>
      <c r="AI662" s="115">
        <f t="shared" si="66"/>
        <v>0</v>
      </c>
      <c r="AJ662" s="115">
        <f t="shared" si="66"/>
        <v>0</v>
      </c>
      <c r="AK662" s="115">
        <f t="shared" si="66"/>
        <v>9.3000000000000007</v>
      </c>
      <c r="AL662" s="116"/>
      <c r="AM662" s="116"/>
      <c r="AN662" s="116"/>
      <c r="AO662" s="116"/>
      <c r="AP662" s="155" t="s">
        <v>1282</v>
      </c>
      <c r="AQ662" s="118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19"/>
      <c r="BS662" s="119"/>
      <c r="BT662" s="119"/>
      <c r="BU662" s="119"/>
      <c r="BV662" s="119"/>
    </row>
    <row r="663" spans="1:74" s="117" customFormat="1" ht="18" hidden="1" customHeight="1">
      <c r="A663" s="113"/>
      <c r="B663" s="114" t="s">
        <v>553</v>
      </c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>
        <v>55</v>
      </c>
      <c r="Y663" s="115"/>
      <c r="Z663" s="115"/>
      <c r="AA663" s="115"/>
      <c r="AB663" s="115"/>
      <c r="AC663" s="115"/>
      <c r="AD663" s="115"/>
      <c r="AE663" s="116"/>
      <c r="AF663" s="116"/>
      <c r="AG663" s="116"/>
      <c r="AH663" s="116"/>
      <c r="AI663" s="116"/>
      <c r="AJ663" s="116"/>
      <c r="AK663" s="116"/>
      <c r="AL663" s="116"/>
      <c r="AM663" s="116"/>
      <c r="AN663" s="116"/>
      <c r="AO663" s="116"/>
      <c r="AQ663" s="118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19"/>
      <c r="BS663" s="119"/>
      <c r="BT663" s="119"/>
      <c r="BU663" s="119"/>
      <c r="BV663" s="119"/>
    </row>
    <row r="664" spans="1:74" s="117" customFormat="1" ht="18" hidden="1" customHeight="1">
      <c r="A664" s="113"/>
      <c r="B664" s="114" t="s">
        <v>552</v>
      </c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>
        <v>14.5</v>
      </c>
      <c r="Y664" s="115"/>
      <c r="Z664" s="115"/>
      <c r="AA664" s="115"/>
      <c r="AB664" s="115"/>
      <c r="AC664" s="115"/>
      <c r="AD664" s="115"/>
      <c r="AE664" s="116"/>
      <c r="AF664" s="116"/>
      <c r="AG664" s="116"/>
      <c r="AH664" s="116"/>
      <c r="AI664" s="116"/>
      <c r="AJ664" s="116"/>
      <c r="AK664" s="116"/>
      <c r="AL664" s="116"/>
      <c r="AM664" s="116"/>
      <c r="AN664" s="116"/>
      <c r="AO664" s="116"/>
      <c r="AQ664" s="118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19"/>
      <c r="BS664" s="119"/>
      <c r="BT664" s="119"/>
      <c r="BU664" s="119"/>
      <c r="BV664" s="119"/>
    </row>
    <row r="665" spans="1:74" s="117" customFormat="1" ht="18" hidden="1" customHeight="1">
      <c r="A665" s="113"/>
      <c r="B665" s="114" t="s">
        <v>554</v>
      </c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>
        <v>69.5</v>
      </c>
      <c r="Y665" s="115"/>
      <c r="Z665" s="115"/>
      <c r="AA665" s="115"/>
      <c r="AB665" s="115"/>
      <c r="AC665" s="115"/>
      <c r="AD665" s="115"/>
      <c r="AE665" s="116"/>
      <c r="AF665" s="116"/>
      <c r="AG665" s="116"/>
      <c r="AH665" s="116"/>
      <c r="AI665" s="116"/>
      <c r="AJ665" s="116"/>
      <c r="AK665" s="116"/>
      <c r="AL665" s="116"/>
      <c r="AM665" s="116"/>
      <c r="AN665" s="116"/>
      <c r="AO665" s="116"/>
      <c r="AQ665" s="118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19"/>
      <c r="BS665" s="119"/>
      <c r="BT665" s="119"/>
      <c r="BU665" s="119"/>
      <c r="BV665" s="119"/>
    </row>
    <row r="666" spans="1:74" s="117" customFormat="1" ht="18" hidden="1" customHeight="1">
      <c r="A666" s="113"/>
      <c r="B666" s="114" t="s">
        <v>555</v>
      </c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>
        <v>24</v>
      </c>
      <c r="Y666" s="115"/>
      <c r="Z666" s="115"/>
      <c r="AA666" s="115"/>
      <c r="AB666" s="115"/>
      <c r="AC666" s="115"/>
      <c r="AD666" s="115"/>
      <c r="AE666" s="116"/>
      <c r="AF666" s="116"/>
      <c r="AG666" s="116"/>
      <c r="AH666" s="116"/>
      <c r="AI666" s="116"/>
      <c r="AJ666" s="116"/>
      <c r="AK666" s="116"/>
      <c r="AL666" s="116"/>
      <c r="AM666" s="116"/>
      <c r="AN666" s="116"/>
      <c r="AO666" s="116"/>
      <c r="AQ666" s="118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19"/>
      <c r="BS666" s="119"/>
      <c r="BT666" s="119"/>
      <c r="BU666" s="119"/>
      <c r="BV666" s="119"/>
    </row>
    <row r="667" spans="1:74" s="117" customFormat="1" ht="18" hidden="1" customHeight="1">
      <c r="A667" s="113"/>
      <c r="B667" s="114" t="s">
        <v>556</v>
      </c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>
        <v>81</v>
      </c>
      <c r="Y667" s="115"/>
      <c r="Z667" s="115"/>
      <c r="AA667" s="115"/>
      <c r="AB667" s="115"/>
      <c r="AC667" s="115"/>
      <c r="AD667" s="115"/>
      <c r="AE667" s="116"/>
      <c r="AF667" s="116">
        <v>4</v>
      </c>
      <c r="AG667" s="116"/>
      <c r="AH667" s="116"/>
      <c r="AI667" s="116"/>
      <c r="AJ667" s="116"/>
      <c r="AK667" s="116">
        <v>6.3</v>
      </c>
      <c r="AL667" s="116"/>
      <c r="AM667" s="116"/>
      <c r="AN667" s="116"/>
      <c r="AO667" s="116"/>
      <c r="AQ667" s="111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19"/>
      <c r="BS667" s="119"/>
      <c r="BT667" s="119"/>
      <c r="BU667" s="119"/>
      <c r="BV667" s="119"/>
    </row>
    <row r="668" spans="1:74" s="117" customFormat="1" ht="18" hidden="1" customHeight="1">
      <c r="A668" s="113"/>
      <c r="B668" s="114" t="s">
        <v>557</v>
      </c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>
        <v>80</v>
      </c>
      <c r="Y668" s="115"/>
      <c r="Z668" s="115"/>
      <c r="AA668" s="115"/>
      <c r="AB668" s="115"/>
      <c r="AC668" s="115"/>
      <c r="AD668" s="115"/>
      <c r="AE668" s="116"/>
      <c r="AF668" s="116">
        <v>5</v>
      </c>
      <c r="AG668" s="116"/>
      <c r="AH668" s="116"/>
      <c r="AI668" s="116"/>
      <c r="AJ668" s="116"/>
      <c r="AK668" s="116">
        <v>3</v>
      </c>
      <c r="AL668" s="116"/>
      <c r="AM668" s="116"/>
      <c r="AN668" s="116"/>
      <c r="AO668" s="116"/>
      <c r="AQ668" s="111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19"/>
      <c r="BS668" s="119"/>
      <c r="BT668" s="119"/>
      <c r="BU668" s="119"/>
      <c r="BV668" s="119"/>
    </row>
    <row r="669" spans="1:74" s="117" customFormat="1" ht="18" hidden="1" customHeight="1">
      <c r="A669" s="113"/>
      <c r="B669" s="114" t="s">
        <v>559</v>
      </c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>
        <v>40</v>
      </c>
      <c r="Y669" s="115"/>
      <c r="Z669" s="115"/>
      <c r="AA669" s="115"/>
      <c r="AB669" s="115"/>
      <c r="AC669" s="115"/>
      <c r="AD669" s="115"/>
      <c r="AE669" s="116"/>
      <c r="AF669" s="116">
        <v>12</v>
      </c>
      <c r="AG669" s="116"/>
      <c r="AH669" s="116"/>
      <c r="AI669" s="116"/>
      <c r="AJ669" s="116"/>
      <c r="AK669" s="116"/>
      <c r="AL669" s="116"/>
      <c r="AM669" s="116"/>
      <c r="AN669" s="116"/>
      <c r="AO669" s="116"/>
      <c r="AQ669" s="23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19"/>
      <c r="BS669" s="119"/>
      <c r="BT669" s="119"/>
      <c r="BU669" s="119"/>
      <c r="BV669" s="119"/>
    </row>
    <row r="670" spans="1:74" s="117" customFormat="1" ht="18" hidden="1" customHeight="1">
      <c r="A670" s="113"/>
      <c r="B670" s="114" t="s">
        <v>558</v>
      </c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>
        <v>34.4</v>
      </c>
      <c r="Y670" s="115"/>
      <c r="Z670" s="115"/>
      <c r="AA670" s="115"/>
      <c r="AB670" s="115"/>
      <c r="AC670" s="115"/>
      <c r="AD670" s="115"/>
      <c r="AE670" s="116"/>
      <c r="AF670" s="116"/>
      <c r="AG670" s="116"/>
      <c r="AH670" s="116"/>
      <c r="AI670" s="116"/>
      <c r="AJ670" s="116"/>
      <c r="AK670" s="116"/>
      <c r="AL670" s="116"/>
      <c r="AM670" s="116"/>
      <c r="AN670" s="116"/>
      <c r="AO670" s="116"/>
      <c r="AQ670" s="23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19"/>
      <c r="BS670" s="119"/>
      <c r="BT670" s="119"/>
      <c r="BU670" s="119"/>
      <c r="BV670" s="119"/>
    </row>
    <row r="671" spans="1:74" s="117" customFormat="1" ht="20.25" customHeight="1">
      <c r="A671" s="218" t="s">
        <v>267</v>
      </c>
      <c r="B671" s="219" t="s">
        <v>595</v>
      </c>
      <c r="C671" s="126">
        <f>SUM(D671:AO671)</f>
        <v>703.29</v>
      </c>
      <c r="D671" s="126">
        <f>D672+D678+D688+D695</f>
        <v>196.9</v>
      </c>
      <c r="E671" s="126">
        <f t="shared" ref="E671:S671" si="67">E672+E678+E688+E695</f>
        <v>0</v>
      </c>
      <c r="F671" s="126">
        <f t="shared" si="67"/>
        <v>0</v>
      </c>
      <c r="G671" s="126">
        <f t="shared" si="67"/>
        <v>0</v>
      </c>
      <c r="H671" s="126">
        <f t="shared" si="67"/>
        <v>0</v>
      </c>
      <c r="I671" s="126">
        <f t="shared" si="67"/>
        <v>0</v>
      </c>
      <c r="J671" s="126">
        <f t="shared" si="67"/>
        <v>0</v>
      </c>
      <c r="K671" s="126">
        <f t="shared" si="67"/>
        <v>0</v>
      </c>
      <c r="L671" s="126">
        <f t="shared" si="67"/>
        <v>0</v>
      </c>
      <c r="M671" s="126">
        <f t="shared" si="67"/>
        <v>0</v>
      </c>
      <c r="N671" s="126">
        <f t="shared" si="67"/>
        <v>0</v>
      </c>
      <c r="O671" s="126">
        <f t="shared" si="67"/>
        <v>0</v>
      </c>
      <c r="P671" s="126">
        <f t="shared" si="67"/>
        <v>0</v>
      </c>
      <c r="Q671" s="126">
        <f t="shared" si="67"/>
        <v>0</v>
      </c>
      <c r="R671" s="126">
        <f t="shared" si="67"/>
        <v>0</v>
      </c>
      <c r="S671" s="126">
        <f t="shared" si="67"/>
        <v>0</v>
      </c>
      <c r="T671" s="115"/>
      <c r="U671" s="115"/>
      <c r="V671" s="115"/>
      <c r="W671" s="115"/>
      <c r="X671" s="126">
        <f>X672+X678+X688+X695</f>
        <v>124.68</v>
      </c>
      <c r="Y671" s="126">
        <f>Y672+Y678+Y688+Y695</f>
        <v>0</v>
      </c>
      <c r="Z671" s="126">
        <f>Z672+Z678+Z688+Z695</f>
        <v>381.71</v>
      </c>
      <c r="AA671" s="126">
        <f t="shared" ref="AA671:AK671" si="68">AA672+AA678+AA688+AA695</f>
        <v>0</v>
      </c>
      <c r="AB671" s="126">
        <f t="shared" si="68"/>
        <v>0</v>
      </c>
      <c r="AC671" s="126">
        <f t="shared" si="68"/>
        <v>0</v>
      </c>
      <c r="AD671" s="126">
        <f t="shared" si="68"/>
        <v>0</v>
      </c>
      <c r="AE671" s="126">
        <f t="shared" si="68"/>
        <v>0</v>
      </c>
      <c r="AF671" s="126">
        <f t="shared" si="68"/>
        <v>0</v>
      </c>
      <c r="AG671" s="126">
        <f t="shared" si="68"/>
        <v>0</v>
      </c>
      <c r="AH671" s="126">
        <f t="shared" si="68"/>
        <v>0</v>
      </c>
      <c r="AI671" s="126">
        <f t="shared" si="68"/>
        <v>0</v>
      </c>
      <c r="AJ671" s="126">
        <f t="shared" si="68"/>
        <v>0</v>
      </c>
      <c r="AK671" s="126">
        <f t="shared" si="68"/>
        <v>0</v>
      </c>
      <c r="AL671" s="116"/>
      <c r="AM671" s="116"/>
      <c r="AN671" s="116"/>
      <c r="AO671" s="116"/>
      <c r="AQ671" s="118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19"/>
      <c r="BS671" s="119"/>
      <c r="BT671" s="119"/>
      <c r="BU671" s="119"/>
      <c r="BV671" s="119"/>
    </row>
    <row r="672" spans="1:74" s="117" customFormat="1" ht="18" customHeight="1">
      <c r="A672" s="113"/>
      <c r="B672" s="215" t="s">
        <v>1206</v>
      </c>
      <c r="C672" s="115">
        <f>SUM(D672:AO672)</f>
        <v>196.9</v>
      </c>
      <c r="D672" s="115">
        <f>SUM(D673:D677)</f>
        <v>196.9</v>
      </c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6"/>
      <c r="AF672" s="116"/>
      <c r="AG672" s="116"/>
      <c r="AH672" s="116"/>
      <c r="AI672" s="116"/>
      <c r="AJ672" s="116"/>
      <c r="AK672" s="116"/>
      <c r="AL672" s="116"/>
      <c r="AM672" s="116"/>
      <c r="AN672" s="116"/>
      <c r="AO672" s="116"/>
      <c r="AQ672" s="217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19"/>
      <c r="BS672" s="119"/>
      <c r="BT672" s="119"/>
      <c r="BU672" s="119"/>
      <c r="BV672" s="119"/>
    </row>
    <row r="673" spans="1:74" s="117" customFormat="1" ht="20.25" hidden="1" customHeight="1">
      <c r="A673" s="218"/>
      <c r="B673" s="114" t="s">
        <v>451</v>
      </c>
      <c r="C673" s="115"/>
      <c r="D673" s="115">
        <v>75</v>
      </c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6"/>
      <c r="AF673" s="116"/>
      <c r="AG673" s="116"/>
      <c r="AH673" s="116"/>
      <c r="AI673" s="116"/>
      <c r="AJ673" s="116"/>
      <c r="AK673" s="116"/>
      <c r="AL673" s="116"/>
      <c r="AM673" s="116"/>
      <c r="AN673" s="116"/>
      <c r="AO673" s="116"/>
      <c r="AQ673" s="118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19"/>
      <c r="BS673" s="119"/>
      <c r="BT673" s="119"/>
      <c r="BU673" s="119"/>
      <c r="BV673" s="119"/>
    </row>
    <row r="674" spans="1:74" s="117" customFormat="1" ht="20.25" hidden="1" customHeight="1">
      <c r="A674" s="218"/>
      <c r="B674" s="114" t="s">
        <v>452</v>
      </c>
      <c r="C674" s="115"/>
      <c r="D674" s="115">
        <v>25</v>
      </c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Q674" s="217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19"/>
      <c r="BS674" s="119"/>
      <c r="BT674" s="119"/>
      <c r="BU674" s="119"/>
      <c r="BV674" s="119"/>
    </row>
    <row r="675" spans="1:74" s="117" customFormat="1" ht="20.25" hidden="1" customHeight="1">
      <c r="A675" s="218"/>
      <c r="B675" s="114" t="s">
        <v>453</v>
      </c>
      <c r="C675" s="115"/>
      <c r="D675" s="115">
        <v>91.3</v>
      </c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6"/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Q675" s="118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19"/>
      <c r="BS675" s="119"/>
      <c r="BT675" s="119"/>
      <c r="BU675" s="119"/>
      <c r="BV675" s="119"/>
    </row>
    <row r="676" spans="1:74" s="117" customFormat="1" ht="20.25" hidden="1" customHeight="1">
      <c r="A676" s="218"/>
      <c r="B676" s="114" t="s">
        <v>455</v>
      </c>
      <c r="C676" s="115"/>
      <c r="D676" s="115">
        <v>1.6</v>
      </c>
      <c r="E676" s="140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6"/>
      <c r="AF676" s="116"/>
      <c r="AG676" s="116"/>
      <c r="AH676" s="116"/>
      <c r="AI676" s="116"/>
      <c r="AJ676" s="116"/>
      <c r="AK676" s="116"/>
      <c r="AL676" s="116"/>
      <c r="AM676" s="116"/>
      <c r="AN676" s="116"/>
      <c r="AO676" s="116"/>
      <c r="AQ676" s="118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  <c r="BN676" s="119"/>
      <c r="BO676" s="119"/>
      <c r="BP676" s="119"/>
      <c r="BQ676" s="119"/>
      <c r="BR676" s="119"/>
      <c r="BS676" s="119"/>
      <c r="BT676" s="119"/>
      <c r="BU676" s="119"/>
      <c r="BV676" s="119"/>
    </row>
    <row r="677" spans="1:74" s="117" customFormat="1" ht="20.25" hidden="1" customHeight="1">
      <c r="A677" s="218"/>
      <c r="B677" s="114" t="s">
        <v>456</v>
      </c>
      <c r="C677" s="115"/>
      <c r="D677" s="115">
        <v>4</v>
      </c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6"/>
      <c r="AF677" s="116"/>
      <c r="AG677" s="116"/>
      <c r="AH677" s="116"/>
      <c r="AI677" s="116"/>
      <c r="AJ677" s="116"/>
      <c r="AK677" s="116"/>
      <c r="AL677" s="116"/>
      <c r="AM677" s="116"/>
      <c r="AN677" s="116"/>
      <c r="AO677" s="116"/>
      <c r="AQ677" s="118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  <c r="BN677" s="119"/>
      <c r="BO677" s="119"/>
      <c r="BP677" s="119"/>
      <c r="BQ677" s="119"/>
      <c r="BR677" s="119"/>
      <c r="BS677" s="119"/>
      <c r="BT677" s="119"/>
      <c r="BU677" s="119"/>
      <c r="BV677" s="119"/>
    </row>
    <row r="678" spans="1:74" s="117" customFormat="1" ht="20.25" customHeight="1">
      <c r="A678" s="218"/>
      <c r="B678" s="123" t="s">
        <v>1209</v>
      </c>
      <c r="C678" s="115">
        <f>SUM(D678:AO678)</f>
        <v>76</v>
      </c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>
        <f>SUM(Z679:Z687)</f>
        <v>76</v>
      </c>
      <c r="AA678" s="115"/>
      <c r="AB678" s="115"/>
      <c r="AC678" s="115"/>
      <c r="AD678" s="115"/>
      <c r="AE678" s="116"/>
      <c r="AF678" s="116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160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  <c r="BN678" s="119"/>
      <c r="BO678" s="119"/>
      <c r="BP678" s="119"/>
      <c r="BQ678" s="119"/>
      <c r="BR678" s="119"/>
      <c r="BS678" s="119"/>
      <c r="BT678" s="119"/>
      <c r="BU678" s="119"/>
      <c r="BV678" s="119"/>
    </row>
    <row r="679" spans="1:74" s="117" customFormat="1" ht="20.25" hidden="1" customHeight="1">
      <c r="A679" s="218"/>
      <c r="B679" s="114" t="s">
        <v>422</v>
      </c>
      <c r="C679" s="115"/>
      <c r="D679" s="115">
        <v>0</v>
      </c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>
        <v>4.0999999999999996</v>
      </c>
      <c r="AA679" s="115"/>
      <c r="AB679" s="115"/>
      <c r="AC679" s="115"/>
      <c r="AD679" s="115"/>
      <c r="AE679" s="116"/>
      <c r="AF679" s="116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160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  <c r="BN679" s="119"/>
      <c r="BO679" s="119"/>
      <c r="BP679" s="119"/>
      <c r="BQ679" s="119"/>
      <c r="BR679" s="119"/>
      <c r="BS679" s="119"/>
      <c r="BT679" s="119"/>
      <c r="BU679" s="119"/>
      <c r="BV679" s="119"/>
    </row>
    <row r="680" spans="1:74" s="117" customFormat="1" ht="20.25" hidden="1" customHeight="1">
      <c r="A680" s="218"/>
      <c r="B680" s="114" t="s">
        <v>423</v>
      </c>
      <c r="C680" s="115"/>
      <c r="D680" s="115">
        <v>0</v>
      </c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>
        <v>21</v>
      </c>
      <c r="AA680" s="115"/>
      <c r="AB680" s="115"/>
      <c r="AC680" s="115"/>
      <c r="AD680" s="115"/>
      <c r="AE680" s="116"/>
      <c r="AF680" s="116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160"/>
      <c r="AQ680" s="119"/>
      <c r="AR680" s="119"/>
      <c r="AS680" s="119"/>
      <c r="AT680" s="119"/>
      <c r="AU680" s="119"/>
      <c r="AV680" s="119"/>
      <c r="AW680" s="119"/>
      <c r="AX680" s="119"/>
      <c r="AY680" s="119"/>
      <c r="AZ680" s="119"/>
      <c r="BA680" s="119"/>
      <c r="BB680" s="119"/>
      <c r="BC680" s="119"/>
      <c r="BD680" s="119"/>
      <c r="BE680" s="119"/>
      <c r="BF680" s="119"/>
      <c r="BG680" s="119"/>
      <c r="BH680" s="119"/>
      <c r="BI680" s="119"/>
      <c r="BJ680" s="119"/>
      <c r="BK680" s="119"/>
      <c r="BL680" s="119"/>
      <c r="BM680" s="119"/>
      <c r="BN680" s="119"/>
      <c r="BO680" s="119"/>
      <c r="BP680" s="119"/>
      <c r="BQ680" s="119"/>
      <c r="BR680" s="119"/>
      <c r="BS680" s="119"/>
      <c r="BT680" s="119"/>
      <c r="BU680" s="119"/>
      <c r="BV680" s="119"/>
    </row>
    <row r="681" spans="1:74" s="117" customFormat="1" ht="20.25" hidden="1" customHeight="1">
      <c r="A681" s="218"/>
      <c r="B681" s="114" t="s">
        <v>424</v>
      </c>
      <c r="C681" s="115"/>
      <c r="D681" s="115">
        <v>0</v>
      </c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>
        <v>6.5</v>
      </c>
      <c r="AA681" s="115"/>
      <c r="AB681" s="115"/>
      <c r="AC681" s="115"/>
      <c r="AD681" s="115"/>
      <c r="AE681" s="116"/>
      <c r="AF681" s="116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160" t="s">
        <v>1198</v>
      </c>
      <c r="AQ681" s="121"/>
      <c r="AR681" s="119"/>
      <c r="AS681" s="119"/>
      <c r="AT681" s="119"/>
      <c r="AU681" s="119"/>
      <c r="AV681" s="119"/>
      <c r="AW681" s="119"/>
      <c r="AX681" s="119"/>
      <c r="AY681" s="119"/>
      <c r="AZ681" s="119"/>
      <c r="BA681" s="119"/>
      <c r="BB681" s="119"/>
      <c r="BC681" s="119"/>
      <c r="BD681" s="119"/>
      <c r="BE681" s="119"/>
      <c r="BF681" s="119"/>
      <c r="BG681" s="119"/>
      <c r="BH681" s="119"/>
      <c r="BI681" s="119"/>
      <c r="BJ681" s="119"/>
      <c r="BK681" s="119"/>
      <c r="BL681" s="119"/>
      <c r="BM681" s="119"/>
      <c r="BN681" s="119"/>
      <c r="BO681" s="119"/>
      <c r="BP681" s="119"/>
      <c r="BQ681" s="119"/>
      <c r="BR681" s="119"/>
      <c r="BS681" s="119"/>
      <c r="BT681" s="119"/>
      <c r="BU681" s="119"/>
      <c r="BV681" s="119"/>
    </row>
    <row r="682" spans="1:74" s="117" customFormat="1" ht="20.25" hidden="1" customHeight="1">
      <c r="A682" s="218"/>
      <c r="B682" s="114" t="s">
        <v>425</v>
      </c>
      <c r="C682" s="115"/>
      <c r="D682" s="115">
        <v>0</v>
      </c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>
        <v>17.2</v>
      </c>
      <c r="AA682" s="115"/>
      <c r="AB682" s="115"/>
      <c r="AC682" s="115"/>
      <c r="AD682" s="115"/>
      <c r="AE682" s="116"/>
      <c r="AF682" s="116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160"/>
      <c r="AQ682" s="119"/>
      <c r="AR682" s="119"/>
      <c r="AS682" s="119"/>
      <c r="AT682" s="119"/>
      <c r="AU682" s="119"/>
      <c r="AV682" s="119"/>
      <c r="AW682" s="119"/>
      <c r="AX682" s="119"/>
      <c r="AY682" s="119"/>
      <c r="AZ682" s="119"/>
      <c r="BA682" s="119"/>
      <c r="BB682" s="119"/>
      <c r="BC682" s="119"/>
      <c r="BD682" s="119"/>
      <c r="BE682" s="119"/>
      <c r="BF682" s="119"/>
      <c r="BG682" s="119"/>
      <c r="BH682" s="119"/>
      <c r="BI682" s="119"/>
      <c r="BJ682" s="119"/>
      <c r="BK682" s="119"/>
      <c r="BL682" s="119"/>
      <c r="BM682" s="119"/>
      <c r="BN682" s="119"/>
      <c r="BO682" s="119"/>
      <c r="BP682" s="119"/>
      <c r="BQ682" s="119"/>
      <c r="BR682" s="119"/>
      <c r="BS682" s="119"/>
      <c r="BT682" s="119"/>
      <c r="BU682" s="119"/>
      <c r="BV682" s="119"/>
    </row>
    <row r="683" spans="1:74" s="117" customFormat="1" ht="20.25" hidden="1" customHeight="1">
      <c r="A683" s="218"/>
      <c r="B683" s="114" t="s">
        <v>426</v>
      </c>
      <c r="C683" s="115"/>
      <c r="D683" s="115">
        <v>0</v>
      </c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>
        <v>9.1999999999999993</v>
      </c>
      <c r="AA683" s="115"/>
      <c r="AB683" s="115"/>
      <c r="AC683" s="115"/>
      <c r="AD683" s="115"/>
      <c r="AE683" s="116"/>
      <c r="AF683" s="116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160"/>
      <c r="AQ683" s="119"/>
      <c r="AR683" s="119"/>
      <c r="AS683" s="119"/>
      <c r="AT683" s="119"/>
      <c r="AU683" s="119"/>
      <c r="AV683" s="119"/>
      <c r="AW683" s="119"/>
      <c r="AX683" s="119"/>
      <c r="AY683" s="119"/>
      <c r="AZ683" s="119"/>
      <c r="BA683" s="119"/>
      <c r="BB683" s="119"/>
      <c r="BC683" s="119"/>
      <c r="BD683" s="119"/>
      <c r="BE683" s="119"/>
      <c r="BF683" s="119"/>
      <c r="BG683" s="119"/>
      <c r="BH683" s="119"/>
      <c r="BI683" s="119"/>
      <c r="BJ683" s="119"/>
      <c r="BK683" s="119"/>
      <c r="BL683" s="119"/>
      <c r="BM683" s="119"/>
      <c r="BN683" s="119"/>
      <c r="BO683" s="119"/>
      <c r="BP683" s="119"/>
      <c r="BQ683" s="119"/>
      <c r="BR683" s="119"/>
      <c r="BS683" s="119"/>
      <c r="BT683" s="119"/>
      <c r="BU683" s="119"/>
      <c r="BV683" s="119"/>
    </row>
    <row r="684" spans="1:74" s="117" customFormat="1" ht="20.25" hidden="1" customHeight="1">
      <c r="A684" s="218"/>
      <c r="B684" s="114" t="s">
        <v>427</v>
      </c>
      <c r="C684" s="115"/>
      <c r="D684" s="115">
        <v>0</v>
      </c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6"/>
      <c r="AF684" s="116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160"/>
      <c r="AQ684" s="119"/>
      <c r="AR684" s="119"/>
      <c r="AS684" s="119"/>
      <c r="AT684" s="119"/>
      <c r="AU684" s="119"/>
      <c r="AV684" s="119"/>
      <c r="AW684" s="119"/>
      <c r="AX684" s="119"/>
      <c r="AY684" s="119"/>
      <c r="AZ684" s="119"/>
      <c r="BA684" s="119"/>
      <c r="BB684" s="119"/>
      <c r="BC684" s="119"/>
      <c r="BD684" s="119"/>
      <c r="BE684" s="119"/>
      <c r="BF684" s="119"/>
      <c r="BG684" s="119"/>
      <c r="BH684" s="119"/>
      <c r="BI684" s="119"/>
      <c r="BJ684" s="119"/>
      <c r="BK684" s="119"/>
      <c r="BL684" s="119"/>
      <c r="BM684" s="119"/>
      <c r="BN684" s="119"/>
      <c r="BO684" s="119"/>
      <c r="BP684" s="119"/>
      <c r="BQ684" s="119"/>
      <c r="BR684" s="119"/>
      <c r="BS684" s="119"/>
      <c r="BT684" s="119"/>
      <c r="BU684" s="119"/>
      <c r="BV684" s="119"/>
    </row>
    <row r="685" spans="1:74" s="117" customFormat="1" ht="20.25" hidden="1" customHeight="1">
      <c r="A685" s="218"/>
      <c r="B685" s="114" t="s">
        <v>428</v>
      </c>
      <c r="C685" s="115"/>
      <c r="D685" s="115">
        <v>0</v>
      </c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>
        <v>5</v>
      </c>
      <c r="AA685" s="115"/>
      <c r="AB685" s="115"/>
      <c r="AC685" s="115"/>
      <c r="AD685" s="115"/>
      <c r="AE685" s="116"/>
      <c r="AF685" s="116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160"/>
      <c r="AQ685" s="119"/>
      <c r="AR685" s="119"/>
      <c r="AS685" s="119"/>
      <c r="AT685" s="119"/>
      <c r="AU685" s="119"/>
      <c r="AV685" s="119"/>
      <c r="AW685" s="119"/>
      <c r="AX685" s="119"/>
      <c r="AY685" s="119"/>
      <c r="AZ685" s="119"/>
      <c r="BA685" s="119"/>
      <c r="BB685" s="119"/>
      <c r="BC685" s="119"/>
      <c r="BD685" s="119"/>
      <c r="BE685" s="119"/>
      <c r="BF685" s="119"/>
      <c r="BG685" s="119"/>
      <c r="BH685" s="119"/>
      <c r="BI685" s="119"/>
      <c r="BJ685" s="119"/>
      <c r="BK685" s="119"/>
      <c r="BL685" s="119"/>
      <c r="BM685" s="119"/>
      <c r="BN685" s="119"/>
      <c r="BO685" s="119"/>
      <c r="BP685" s="119"/>
      <c r="BQ685" s="119"/>
      <c r="BR685" s="119"/>
      <c r="BS685" s="119"/>
      <c r="BT685" s="119"/>
      <c r="BU685" s="119"/>
      <c r="BV685" s="119"/>
    </row>
    <row r="686" spans="1:74" s="117" customFormat="1" ht="20.25" hidden="1" customHeight="1">
      <c r="A686" s="218"/>
      <c r="B686" s="114" t="s">
        <v>429</v>
      </c>
      <c r="C686" s="115"/>
      <c r="D686" s="115">
        <v>0</v>
      </c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>
        <v>8</v>
      </c>
      <c r="AA686" s="115"/>
      <c r="AB686" s="115"/>
      <c r="AC686" s="115"/>
      <c r="AD686" s="115"/>
      <c r="AE686" s="116"/>
      <c r="AF686" s="116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160"/>
      <c r="AQ686" s="119"/>
      <c r="AR686" s="119"/>
      <c r="AS686" s="119"/>
      <c r="AT686" s="119"/>
      <c r="AU686" s="119"/>
      <c r="AV686" s="119"/>
      <c r="AW686" s="119"/>
      <c r="AX686" s="119"/>
      <c r="AY686" s="119"/>
      <c r="AZ686" s="119"/>
      <c r="BA686" s="119"/>
      <c r="BB686" s="119"/>
      <c r="BC686" s="119"/>
      <c r="BD686" s="119"/>
      <c r="BE686" s="119"/>
      <c r="BF686" s="119"/>
      <c r="BG686" s="119"/>
      <c r="BH686" s="119"/>
      <c r="BI686" s="119"/>
      <c r="BJ686" s="119"/>
      <c r="BK686" s="119"/>
      <c r="BL686" s="119"/>
      <c r="BM686" s="119"/>
      <c r="BN686" s="119"/>
      <c r="BO686" s="119"/>
      <c r="BP686" s="119"/>
      <c r="BQ686" s="119"/>
      <c r="BR686" s="119"/>
      <c r="BS686" s="119"/>
      <c r="BT686" s="119"/>
      <c r="BU686" s="119"/>
      <c r="BV686" s="119"/>
    </row>
    <row r="687" spans="1:74" s="117" customFormat="1" ht="20.25" hidden="1" customHeight="1">
      <c r="A687" s="218"/>
      <c r="B687" s="114" t="s">
        <v>430</v>
      </c>
      <c r="C687" s="115"/>
      <c r="D687" s="115">
        <v>0</v>
      </c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>
        <v>5</v>
      </c>
      <c r="AA687" s="115"/>
      <c r="AB687" s="115"/>
      <c r="AC687" s="115"/>
      <c r="AD687" s="115"/>
      <c r="AE687" s="116"/>
      <c r="AF687" s="116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160"/>
      <c r="AQ687" s="119"/>
      <c r="AR687" s="119"/>
      <c r="AS687" s="119"/>
      <c r="AT687" s="119"/>
      <c r="AU687" s="119"/>
      <c r="AV687" s="119"/>
      <c r="AW687" s="119"/>
      <c r="AX687" s="119"/>
      <c r="AY687" s="119"/>
      <c r="AZ687" s="119"/>
      <c r="BA687" s="119"/>
      <c r="BB687" s="119"/>
      <c r="BC687" s="119"/>
      <c r="BD687" s="119"/>
      <c r="BE687" s="119"/>
      <c r="BF687" s="119"/>
      <c r="BG687" s="119"/>
      <c r="BH687" s="119"/>
      <c r="BI687" s="119"/>
      <c r="BJ687" s="119"/>
      <c r="BK687" s="119"/>
      <c r="BL687" s="119"/>
      <c r="BM687" s="119"/>
      <c r="BN687" s="119"/>
      <c r="BO687" s="119"/>
      <c r="BP687" s="119"/>
      <c r="BQ687" s="119"/>
      <c r="BR687" s="119"/>
      <c r="BS687" s="119"/>
      <c r="BT687" s="119"/>
      <c r="BU687" s="119"/>
      <c r="BV687" s="119"/>
    </row>
    <row r="688" spans="1:74" s="117" customFormat="1" ht="20.25" customHeight="1">
      <c r="A688" s="218"/>
      <c r="B688" s="123" t="s">
        <v>431</v>
      </c>
      <c r="C688" s="115">
        <f>SUM(D688:AO688)</f>
        <v>199.39</v>
      </c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>
        <v>0</v>
      </c>
      <c r="O688" s="115"/>
      <c r="P688" s="115"/>
      <c r="Q688" s="115"/>
      <c r="R688" s="115"/>
      <c r="S688" s="115"/>
      <c r="T688" s="115"/>
      <c r="U688" s="115">
        <v>0</v>
      </c>
      <c r="V688" s="115"/>
      <c r="W688" s="115"/>
      <c r="X688" s="115">
        <f>SUM(X689:X694)</f>
        <v>117.68</v>
      </c>
      <c r="Y688" s="115">
        <f>SUM(Y689:Y694)</f>
        <v>0</v>
      </c>
      <c r="Z688" s="115">
        <f>SUM(Z689:Z694)</f>
        <v>81.709999999999994</v>
      </c>
      <c r="AA688" s="115"/>
      <c r="AB688" s="115"/>
      <c r="AC688" s="115"/>
      <c r="AD688" s="115"/>
      <c r="AE688" s="116"/>
      <c r="AF688" s="116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160"/>
      <c r="AQ688" s="119"/>
      <c r="AR688" s="119"/>
      <c r="AS688" s="119"/>
      <c r="AT688" s="119"/>
      <c r="AU688" s="119"/>
      <c r="AV688" s="119"/>
      <c r="AW688" s="119"/>
      <c r="AX688" s="119"/>
      <c r="AY688" s="119"/>
      <c r="AZ688" s="119"/>
      <c r="BA688" s="119"/>
      <c r="BB688" s="119"/>
      <c r="BC688" s="119"/>
      <c r="BD688" s="119"/>
      <c r="BE688" s="119"/>
      <c r="BF688" s="119"/>
      <c r="BG688" s="119"/>
      <c r="BH688" s="119"/>
      <c r="BI688" s="119"/>
      <c r="BJ688" s="119"/>
      <c r="BK688" s="119"/>
      <c r="BL688" s="119"/>
      <c r="BM688" s="119"/>
      <c r="BN688" s="119"/>
      <c r="BO688" s="119"/>
      <c r="BP688" s="119"/>
      <c r="BQ688" s="119"/>
      <c r="BR688" s="119"/>
      <c r="BS688" s="119"/>
      <c r="BT688" s="119"/>
      <c r="BU688" s="119"/>
      <c r="BV688" s="119"/>
    </row>
    <row r="689" spans="1:74" s="117" customFormat="1" ht="20.25" hidden="1" customHeight="1">
      <c r="A689" s="218"/>
      <c r="B689" s="114" t="s">
        <v>432</v>
      </c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>
        <v>18</v>
      </c>
      <c r="Y689" s="115"/>
      <c r="Z689" s="115">
        <v>5.3</v>
      </c>
      <c r="AA689" s="115"/>
      <c r="AB689" s="115"/>
      <c r="AC689" s="115"/>
      <c r="AD689" s="115"/>
      <c r="AE689" s="116"/>
      <c r="AF689" s="116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60" t="s">
        <v>1198</v>
      </c>
      <c r="AQ689" s="119"/>
      <c r="AR689" s="119"/>
      <c r="AS689" s="119"/>
      <c r="AT689" s="119"/>
      <c r="AU689" s="119"/>
      <c r="AV689" s="119"/>
      <c r="AW689" s="119"/>
      <c r="AX689" s="119"/>
      <c r="AY689" s="119"/>
      <c r="AZ689" s="119"/>
      <c r="BA689" s="119"/>
      <c r="BB689" s="119"/>
      <c r="BC689" s="119"/>
      <c r="BD689" s="119"/>
      <c r="BE689" s="119"/>
      <c r="BF689" s="119"/>
      <c r="BG689" s="119"/>
      <c r="BH689" s="119"/>
      <c r="BI689" s="119"/>
      <c r="BJ689" s="119"/>
      <c r="BK689" s="119"/>
      <c r="BL689" s="119"/>
      <c r="BM689" s="119"/>
      <c r="BN689" s="119"/>
      <c r="BO689" s="119"/>
      <c r="BP689" s="119"/>
      <c r="BQ689" s="119"/>
      <c r="BR689" s="119"/>
      <c r="BS689" s="119"/>
      <c r="BT689" s="119"/>
      <c r="BU689" s="119"/>
      <c r="BV689" s="119"/>
    </row>
    <row r="690" spans="1:74" s="117" customFormat="1" ht="20.25" hidden="1" customHeight="1">
      <c r="A690" s="218"/>
      <c r="B690" s="114" t="s">
        <v>433</v>
      </c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>
        <v>2.5</v>
      </c>
      <c r="Y690" s="115"/>
      <c r="Z690" s="115">
        <v>15.4</v>
      </c>
      <c r="AA690" s="115"/>
      <c r="AB690" s="115"/>
      <c r="AC690" s="115"/>
      <c r="AD690" s="115"/>
      <c r="AE690" s="116"/>
      <c r="AF690" s="116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60" t="s">
        <v>599</v>
      </c>
      <c r="AQ690" s="119"/>
      <c r="AR690" s="119"/>
      <c r="AS690" s="119"/>
      <c r="AT690" s="119"/>
      <c r="AU690" s="119"/>
      <c r="AV690" s="119"/>
      <c r="AW690" s="119"/>
      <c r="AX690" s="119"/>
      <c r="AY690" s="119"/>
      <c r="AZ690" s="119"/>
      <c r="BA690" s="119"/>
      <c r="BB690" s="119"/>
      <c r="BC690" s="119"/>
      <c r="BD690" s="119"/>
      <c r="BE690" s="119"/>
      <c r="BF690" s="119"/>
      <c r="BG690" s="119"/>
      <c r="BH690" s="119"/>
      <c r="BI690" s="119"/>
      <c r="BJ690" s="119"/>
      <c r="BK690" s="119"/>
      <c r="BL690" s="119"/>
      <c r="BM690" s="119"/>
      <c r="BN690" s="119"/>
      <c r="BO690" s="119"/>
      <c r="BP690" s="119"/>
      <c r="BQ690" s="119"/>
      <c r="BR690" s="119"/>
      <c r="BS690" s="119"/>
      <c r="BT690" s="119"/>
      <c r="BU690" s="119"/>
      <c r="BV690" s="119"/>
    </row>
    <row r="691" spans="1:74" s="117" customFormat="1" ht="20.25" hidden="1" customHeight="1">
      <c r="A691" s="218"/>
      <c r="B691" s="114" t="s">
        <v>434</v>
      </c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>
        <v>56.7</v>
      </c>
      <c r="Y691" s="115"/>
      <c r="Z691" s="115">
        <v>0</v>
      </c>
      <c r="AA691" s="115"/>
      <c r="AB691" s="115"/>
      <c r="AC691" s="115"/>
      <c r="AD691" s="115"/>
      <c r="AE691" s="116"/>
      <c r="AF691" s="116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160" t="s">
        <v>599</v>
      </c>
      <c r="AQ691" s="119"/>
      <c r="AR691" s="119"/>
      <c r="AS691" s="119"/>
      <c r="AT691" s="119"/>
      <c r="AU691" s="119"/>
      <c r="AV691" s="119"/>
      <c r="AW691" s="119"/>
      <c r="AX691" s="119"/>
      <c r="AY691" s="119"/>
      <c r="AZ691" s="119"/>
      <c r="BA691" s="119"/>
      <c r="BB691" s="119"/>
      <c r="BC691" s="119"/>
      <c r="BD691" s="119"/>
      <c r="BE691" s="119"/>
      <c r="BF691" s="119"/>
      <c r="BG691" s="119"/>
      <c r="BH691" s="119"/>
      <c r="BI691" s="119"/>
      <c r="BJ691" s="119"/>
      <c r="BK691" s="119"/>
      <c r="BL691" s="119"/>
      <c r="BM691" s="119"/>
      <c r="BN691" s="119"/>
      <c r="BO691" s="119"/>
      <c r="BP691" s="119"/>
      <c r="BQ691" s="119"/>
      <c r="BR691" s="119"/>
      <c r="BS691" s="119"/>
      <c r="BT691" s="119"/>
      <c r="BU691" s="119"/>
      <c r="BV691" s="119"/>
    </row>
    <row r="692" spans="1:74" s="117" customFormat="1" ht="20.25" hidden="1" customHeight="1">
      <c r="A692" s="218"/>
      <c r="B692" s="114" t="s">
        <v>435</v>
      </c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>
        <v>8.48</v>
      </c>
      <c r="Y692" s="115"/>
      <c r="Z692" s="115">
        <v>25.71</v>
      </c>
      <c r="AA692" s="115"/>
      <c r="AB692" s="115"/>
      <c r="AC692" s="115"/>
      <c r="AD692" s="115"/>
      <c r="AE692" s="116"/>
      <c r="AF692" s="116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160" t="s">
        <v>599</v>
      </c>
      <c r="AQ692" s="119"/>
      <c r="AR692" s="119"/>
      <c r="AS692" s="119"/>
      <c r="AT692" s="119"/>
      <c r="AU692" s="119"/>
      <c r="AV692" s="119"/>
      <c r="AW692" s="119"/>
      <c r="AX692" s="119"/>
      <c r="AY692" s="119"/>
      <c r="AZ692" s="119"/>
      <c r="BA692" s="119"/>
      <c r="BB692" s="119"/>
      <c r="BC692" s="119"/>
      <c r="BD692" s="119"/>
      <c r="BE692" s="119"/>
      <c r="BF692" s="119"/>
      <c r="BG692" s="119"/>
      <c r="BH692" s="119"/>
      <c r="BI692" s="119"/>
      <c r="BJ692" s="119"/>
      <c r="BK692" s="119"/>
      <c r="BL692" s="119"/>
      <c r="BM692" s="119"/>
      <c r="BN692" s="119"/>
      <c r="BO692" s="119"/>
      <c r="BP692" s="119"/>
      <c r="BQ692" s="119"/>
      <c r="BR692" s="119"/>
      <c r="BS692" s="119"/>
      <c r="BT692" s="119"/>
      <c r="BU692" s="119"/>
      <c r="BV692" s="119"/>
    </row>
    <row r="693" spans="1:74" s="117" customFormat="1" ht="20.25" hidden="1" customHeight="1">
      <c r="A693" s="218"/>
      <c r="B693" s="114" t="s">
        <v>436</v>
      </c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>
        <v>25</v>
      </c>
      <c r="Y693" s="115"/>
      <c r="Z693" s="115">
        <v>10.3</v>
      </c>
      <c r="AA693" s="115"/>
      <c r="AB693" s="115"/>
      <c r="AC693" s="115"/>
      <c r="AD693" s="115"/>
      <c r="AE693" s="116"/>
      <c r="AF693" s="116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60" t="s">
        <v>599</v>
      </c>
      <c r="AQ693" s="119"/>
      <c r="AR693" s="119"/>
      <c r="AS693" s="119"/>
      <c r="AT693" s="119"/>
      <c r="AU693" s="119"/>
      <c r="AV693" s="119"/>
      <c r="AW693" s="119"/>
      <c r="AX693" s="119"/>
      <c r="AY693" s="119"/>
      <c r="AZ693" s="119"/>
      <c r="BA693" s="119"/>
      <c r="BB693" s="119"/>
      <c r="BC693" s="119"/>
      <c r="BD693" s="119"/>
      <c r="BE693" s="119"/>
      <c r="BF693" s="119"/>
      <c r="BG693" s="119"/>
      <c r="BH693" s="119"/>
      <c r="BI693" s="119"/>
      <c r="BJ693" s="119"/>
      <c r="BK693" s="119"/>
      <c r="BL693" s="119"/>
      <c r="BM693" s="119"/>
      <c r="BN693" s="119"/>
      <c r="BO693" s="119"/>
      <c r="BP693" s="119"/>
      <c r="BQ693" s="119"/>
      <c r="BR693" s="119"/>
      <c r="BS693" s="119"/>
      <c r="BT693" s="119"/>
      <c r="BU693" s="119"/>
      <c r="BV693" s="119"/>
    </row>
    <row r="694" spans="1:74" s="117" customFormat="1" ht="20.25" hidden="1" customHeight="1">
      <c r="A694" s="218"/>
      <c r="B694" s="114" t="s">
        <v>437</v>
      </c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>
        <v>7</v>
      </c>
      <c r="Y694" s="115"/>
      <c r="Z694" s="115">
        <v>25</v>
      </c>
      <c r="AA694" s="115"/>
      <c r="AB694" s="115"/>
      <c r="AC694" s="115"/>
      <c r="AD694" s="115"/>
      <c r="AE694" s="116"/>
      <c r="AF694" s="116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60" t="s">
        <v>599</v>
      </c>
      <c r="AQ694" s="119"/>
      <c r="AR694" s="119"/>
      <c r="AS694" s="119"/>
      <c r="AT694" s="119"/>
      <c r="AU694" s="119"/>
      <c r="AV694" s="119"/>
      <c r="AW694" s="119"/>
      <c r="AX694" s="119"/>
      <c r="AY694" s="119"/>
      <c r="AZ694" s="119"/>
      <c r="BA694" s="119"/>
      <c r="BB694" s="119"/>
      <c r="BC694" s="119"/>
      <c r="BD694" s="119"/>
      <c r="BE694" s="119"/>
      <c r="BF694" s="119"/>
      <c r="BG694" s="119"/>
      <c r="BH694" s="119"/>
      <c r="BI694" s="119"/>
      <c r="BJ694" s="119"/>
      <c r="BK694" s="119"/>
      <c r="BL694" s="119"/>
      <c r="BM694" s="119"/>
      <c r="BN694" s="119"/>
      <c r="BO694" s="119"/>
      <c r="BP694" s="119"/>
      <c r="BQ694" s="119"/>
      <c r="BR694" s="119"/>
      <c r="BS694" s="119"/>
      <c r="BT694" s="119"/>
      <c r="BU694" s="119"/>
      <c r="BV694" s="119"/>
    </row>
    <row r="695" spans="1:74" s="117" customFormat="1" ht="20.25" customHeight="1">
      <c r="A695" s="218"/>
      <c r="B695" s="123" t="s">
        <v>461</v>
      </c>
      <c r="C695" s="115">
        <f>SUM(D695:AD695)</f>
        <v>231</v>
      </c>
      <c r="D695" s="115">
        <f t="shared" ref="D695:Z695" si="69">SUM(D696:D702)</f>
        <v>0</v>
      </c>
      <c r="E695" s="115">
        <f t="shared" si="69"/>
        <v>0</v>
      </c>
      <c r="F695" s="115">
        <f t="shared" si="69"/>
        <v>0</v>
      </c>
      <c r="G695" s="115">
        <f t="shared" si="69"/>
        <v>0</v>
      </c>
      <c r="H695" s="115">
        <f t="shared" si="69"/>
        <v>0</v>
      </c>
      <c r="I695" s="115">
        <f t="shared" si="69"/>
        <v>0</v>
      </c>
      <c r="J695" s="115">
        <f t="shared" si="69"/>
        <v>0</v>
      </c>
      <c r="K695" s="115">
        <f t="shared" si="69"/>
        <v>0</v>
      </c>
      <c r="L695" s="115">
        <f t="shared" si="69"/>
        <v>0</v>
      </c>
      <c r="M695" s="115">
        <f t="shared" si="69"/>
        <v>0</v>
      </c>
      <c r="N695" s="115">
        <f t="shared" si="69"/>
        <v>0</v>
      </c>
      <c r="O695" s="115">
        <f t="shared" si="69"/>
        <v>0</v>
      </c>
      <c r="P695" s="115">
        <f t="shared" si="69"/>
        <v>0</v>
      </c>
      <c r="Q695" s="115">
        <f t="shared" si="69"/>
        <v>0</v>
      </c>
      <c r="R695" s="115">
        <f t="shared" si="69"/>
        <v>0</v>
      </c>
      <c r="S695" s="115">
        <f t="shared" si="69"/>
        <v>0</v>
      </c>
      <c r="T695" s="115">
        <f t="shared" si="69"/>
        <v>0</v>
      </c>
      <c r="U695" s="115">
        <f t="shared" si="69"/>
        <v>0</v>
      </c>
      <c r="V695" s="115">
        <f t="shared" si="69"/>
        <v>0</v>
      </c>
      <c r="W695" s="115">
        <f t="shared" si="69"/>
        <v>0</v>
      </c>
      <c r="X695" s="115">
        <f t="shared" si="69"/>
        <v>7</v>
      </c>
      <c r="Y695" s="115">
        <f t="shared" si="69"/>
        <v>0</v>
      </c>
      <c r="Z695" s="115">
        <f t="shared" si="69"/>
        <v>224</v>
      </c>
      <c r="AA695" s="115"/>
      <c r="AB695" s="115"/>
      <c r="AC695" s="115"/>
      <c r="AD695" s="115"/>
      <c r="AE695" s="116"/>
      <c r="AF695" s="116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60"/>
      <c r="AQ695" s="214"/>
      <c r="AR695" s="119"/>
      <c r="AS695" s="119"/>
      <c r="AT695" s="119"/>
      <c r="AU695" s="119"/>
      <c r="AV695" s="119"/>
      <c r="AW695" s="119"/>
      <c r="AX695" s="119"/>
      <c r="AY695" s="119"/>
      <c r="AZ695" s="119"/>
      <c r="BA695" s="119"/>
      <c r="BB695" s="119"/>
      <c r="BC695" s="119"/>
      <c r="BD695" s="119"/>
      <c r="BE695" s="119"/>
      <c r="BF695" s="119"/>
      <c r="BG695" s="119"/>
      <c r="BH695" s="119"/>
      <c r="BI695" s="119"/>
      <c r="BJ695" s="119"/>
      <c r="BK695" s="119"/>
      <c r="BL695" s="119"/>
      <c r="BM695" s="119"/>
      <c r="BN695" s="119"/>
      <c r="BO695" s="119"/>
      <c r="BP695" s="119"/>
      <c r="BQ695" s="119"/>
      <c r="BR695" s="119"/>
      <c r="BS695" s="119"/>
      <c r="BT695" s="119"/>
      <c r="BU695" s="119"/>
      <c r="BV695" s="119"/>
    </row>
    <row r="696" spans="1:74" s="117" customFormat="1" ht="20.25" hidden="1" customHeight="1">
      <c r="A696" s="218"/>
      <c r="B696" s="114" t="s">
        <v>462</v>
      </c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>
        <v>13</v>
      </c>
      <c r="AA696" s="115"/>
      <c r="AB696" s="115"/>
      <c r="AC696" s="115"/>
      <c r="AD696" s="115"/>
      <c r="AE696" s="116"/>
      <c r="AF696" s="116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160" t="s">
        <v>1198</v>
      </c>
      <c r="AQ696" s="119"/>
      <c r="AR696" s="119"/>
      <c r="AS696" s="119"/>
      <c r="AT696" s="119"/>
      <c r="AU696" s="119"/>
      <c r="AV696" s="119"/>
      <c r="AW696" s="119"/>
      <c r="AX696" s="119"/>
      <c r="AY696" s="119"/>
      <c r="AZ696" s="119"/>
      <c r="BA696" s="119"/>
      <c r="BB696" s="119"/>
      <c r="BC696" s="119"/>
      <c r="BD696" s="119"/>
      <c r="BE696" s="119"/>
      <c r="BF696" s="119"/>
      <c r="BG696" s="119"/>
      <c r="BH696" s="119"/>
      <c r="BI696" s="119"/>
      <c r="BJ696" s="119"/>
      <c r="BK696" s="119"/>
      <c r="BL696" s="119"/>
      <c r="BM696" s="119"/>
      <c r="BN696" s="119"/>
      <c r="BO696" s="119"/>
      <c r="BP696" s="119"/>
      <c r="BQ696" s="119"/>
      <c r="BR696" s="119"/>
      <c r="BS696" s="119"/>
      <c r="BT696" s="119"/>
      <c r="BU696" s="119"/>
      <c r="BV696" s="119"/>
    </row>
    <row r="697" spans="1:74" s="117" customFormat="1" ht="20.25" hidden="1" customHeight="1">
      <c r="A697" s="218"/>
      <c r="B697" s="114" t="s">
        <v>463</v>
      </c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>
        <v>27</v>
      </c>
      <c r="AA697" s="115"/>
      <c r="AB697" s="115"/>
      <c r="AC697" s="115"/>
      <c r="AD697" s="115"/>
      <c r="AE697" s="116"/>
      <c r="AF697" s="116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160" t="s">
        <v>599</v>
      </c>
      <c r="AQ697" s="119"/>
      <c r="AR697" s="119"/>
      <c r="AS697" s="119"/>
      <c r="AT697" s="119"/>
      <c r="AU697" s="119"/>
      <c r="AV697" s="119"/>
      <c r="AW697" s="119"/>
      <c r="AX697" s="119"/>
      <c r="AY697" s="119"/>
      <c r="AZ697" s="119"/>
      <c r="BA697" s="119"/>
      <c r="BB697" s="119"/>
      <c r="BC697" s="119"/>
      <c r="BD697" s="119"/>
      <c r="BE697" s="119"/>
      <c r="BF697" s="119"/>
      <c r="BG697" s="119"/>
      <c r="BH697" s="119"/>
      <c r="BI697" s="119"/>
      <c r="BJ697" s="119"/>
      <c r="BK697" s="119"/>
      <c r="BL697" s="119"/>
      <c r="BM697" s="119"/>
      <c r="BN697" s="119"/>
      <c r="BO697" s="119"/>
      <c r="BP697" s="119"/>
      <c r="BQ697" s="119"/>
      <c r="BR697" s="119"/>
      <c r="BS697" s="119"/>
      <c r="BT697" s="119"/>
      <c r="BU697" s="119"/>
      <c r="BV697" s="119"/>
    </row>
    <row r="698" spans="1:74" s="117" customFormat="1" ht="20.25" hidden="1" customHeight="1">
      <c r="A698" s="218"/>
      <c r="B698" s="114" t="s">
        <v>464</v>
      </c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>
        <v>7</v>
      </c>
      <c r="Y698" s="115"/>
      <c r="Z698" s="115"/>
      <c r="AA698" s="115"/>
      <c r="AB698" s="115"/>
      <c r="AC698" s="115"/>
      <c r="AD698" s="115"/>
      <c r="AE698" s="116"/>
      <c r="AF698" s="116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160" t="s">
        <v>599</v>
      </c>
      <c r="AQ698" s="241"/>
      <c r="AR698" s="119"/>
      <c r="AS698" s="119"/>
      <c r="AT698" s="119"/>
      <c r="AU698" s="119"/>
      <c r="AV698" s="119"/>
      <c r="AW698" s="119"/>
      <c r="AX698" s="119"/>
      <c r="AY698" s="119"/>
      <c r="AZ698" s="119"/>
      <c r="BA698" s="119"/>
      <c r="BB698" s="119"/>
      <c r="BC698" s="119"/>
      <c r="BD698" s="119"/>
      <c r="BE698" s="119"/>
      <c r="BF698" s="119"/>
      <c r="BG698" s="119"/>
      <c r="BH698" s="119"/>
      <c r="BI698" s="119"/>
      <c r="BJ698" s="119"/>
      <c r="BK698" s="119"/>
      <c r="BL698" s="119"/>
      <c r="BM698" s="119"/>
      <c r="BN698" s="119"/>
      <c r="BO698" s="119"/>
      <c r="BP698" s="119"/>
      <c r="BQ698" s="119"/>
      <c r="BR698" s="119"/>
      <c r="BS698" s="119"/>
      <c r="BT698" s="119"/>
      <c r="BU698" s="119"/>
      <c r="BV698" s="119"/>
    </row>
    <row r="699" spans="1:74" s="117" customFormat="1" ht="20.25" hidden="1" customHeight="1">
      <c r="A699" s="218"/>
      <c r="B699" s="114" t="s">
        <v>466</v>
      </c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>
        <v>25</v>
      </c>
      <c r="AA699" s="115"/>
      <c r="AB699" s="115"/>
      <c r="AC699" s="115"/>
      <c r="AD699" s="115"/>
      <c r="AE699" s="116"/>
      <c r="AF699" s="116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160" t="s">
        <v>599</v>
      </c>
      <c r="AQ699" s="119"/>
      <c r="AR699" s="119"/>
      <c r="AS699" s="119"/>
      <c r="AT699" s="119"/>
      <c r="AU699" s="119"/>
      <c r="AV699" s="119"/>
      <c r="AW699" s="119"/>
      <c r="AX699" s="119"/>
      <c r="AY699" s="119"/>
      <c r="AZ699" s="119"/>
      <c r="BA699" s="119"/>
      <c r="BB699" s="119"/>
      <c r="BC699" s="119"/>
      <c r="BD699" s="119"/>
      <c r="BE699" s="119"/>
      <c r="BF699" s="119"/>
      <c r="BG699" s="119"/>
      <c r="BH699" s="119"/>
      <c r="BI699" s="119"/>
      <c r="BJ699" s="119"/>
      <c r="BK699" s="119"/>
      <c r="BL699" s="119"/>
      <c r="BM699" s="119"/>
      <c r="BN699" s="119"/>
      <c r="BO699" s="119"/>
      <c r="BP699" s="119"/>
      <c r="BQ699" s="119"/>
      <c r="BR699" s="119"/>
      <c r="BS699" s="119"/>
      <c r="BT699" s="119"/>
      <c r="BU699" s="119"/>
      <c r="BV699" s="119"/>
    </row>
    <row r="700" spans="1:74" s="117" customFormat="1" ht="20.25" hidden="1" customHeight="1">
      <c r="A700" s="218"/>
      <c r="B700" s="114" t="s">
        <v>467</v>
      </c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>
        <v>54</v>
      </c>
      <c r="AA700" s="115"/>
      <c r="AB700" s="115"/>
      <c r="AC700" s="115"/>
      <c r="AD700" s="115"/>
      <c r="AE700" s="116"/>
      <c r="AF700" s="116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60" t="s">
        <v>599</v>
      </c>
      <c r="AQ700" s="119"/>
      <c r="AR700" s="119"/>
      <c r="AS700" s="119"/>
      <c r="AT700" s="119"/>
      <c r="AU700" s="119"/>
      <c r="AV700" s="119"/>
      <c r="AW700" s="119"/>
      <c r="AX700" s="119"/>
      <c r="AY700" s="119"/>
      <c r="AZ700" s="119"/>
      <c r="BA700" s="119"/>
      <c r="BB700" s="119"/>
      <c r="BC700" s="119"/>
      <c r="BD700" s="119"/>
      <c r="BE700" s="119"/>
      <c r="BF700" s="119"/>
      <c r="BG700" s="119"/>
      <c r="BH700" s="119"/>
      <c r="BI700" s="119"/>
      <c r="BJ700" s="119"/>
      <c r="BK700" s="119"/>
      <c r="BL700" s="119"/>
      <c r="BM700" s="119"/>
      <c r="BN700" s="119"/>
      <c r="BO700" s="119"/>
      <c r="BP700" s="119"/>
      <c r="BQ700" s="119"/>
      <c r="BR700" s="119"/>
      <c r="BS700" s="119"/>
      <c r="BT700" s="119"/>
      <c r="BU700" s="119"/>
      <c r="BV700" s="119"/>
    </row>
    <row r="701" spans="1:74" s="117" customFormat="1" ht="20.25" hidden="1" customHeight="1">
      <c r="A701" s="218"/>
      <c r="B701" s="114" t="s">
        <v>468</v>
      </c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>
        <v>70</v>
      </c>
      <c r="AA701" s="115"/>
      <c r="AB701" s="115"/>
      <c r="AC701" s="115"/>
      <c r="AD701" s="115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60" t="s">
        <v>599</v>
      </c>
      <c r="AQ701" s="119"/>
      <c r="AR701" s="119"/>
      <c r="AS701" s="119"/>
      <c r="AT701" s="119"/>
      <c r="AU701" s="119"/>
      <c r="AV701" s="119"/>
      <c r="AW701" s="119"/>
      <c r="AX701" s="119"/>
      <c r="AY701" s="119"/>
      <c r="AZ701" s="119"/>
      <c r="BA701" s="119"/>
      <c r="BB701" s="119"/>
      <c r="BC701" s="119"/>
      <c r="BD701" s="119"/>
      <c r="BE701" s="119"/>
      <c r="BF701" s="119"/>
      <c r="BG701" s="119"/>
      <c r="BH701" s="119"/>
      <c r="BI701" s="119"/>
      <c r="BJ701" s="119"/>
      <c r="BK701" s="119"/>
      <c r="BL701" s="119"/>
      <c r="BM701" s="119"/>
      <c r="BN701" s="119"/>
      <c r="BO701" s="119"/>
      <c r="BP701" s="119"/>
      <c r="BQ701" s="119"/>
      <c r="BR701" s="119"/>
      <c r="BS701" s="119"/>
      <c r="BT701" s="119"/>
      <c r="BU701" s="119"/>
      <c r="BV701" s="119"/>
    </row>
    <row r="702" spans="1:74" s="117" customFormat="1" ht="20.25" hidden="1" customHeight="1">
      <c r="A702" s="218"/>
      <c r="B702" s="114" t="s">
        <v>469</v>
      </c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>
        <v>35</v>
      </c>
      <c r="AA702" s="115"/>
      <c r="AB702" s="115"/>
      <c r="AC702" s="115"/>
      <c r="AD702" s="115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60" t="s">
        <v>599</v>
      </c>
      <c r="AQ702" s="119"/>
      <c r="AR702" s="119"/>
      <c r="AS702" s="119"/>
      <c r="AT702" s="119"/>
      <c r="AU702" s="119"/>
      <c r="AV702" s="119"/>
      <c r="AW702" s="119"/>
      <c r="AX702" s="119"/>
      <c r="AY702" s="119"/>
      <c r="AZ702" s="119"/>
      <c r="BA702" s="119"/>
      <c r="BB702" s="119"/>
      <c r="BC702" s="119"/>
      <c r="BD702" s="119"/>
      <c r="BE702" s="119"/>
      <c r="BF702" s="119"/>
      <c r="BG702" s="119"/>
      <c r="BH702" s="119"/>
      <c r="BI702" s="119"/>
      <c r="BJ702" s="119"/>
      <c r="BK702" s="119"/>
      <c r="BL702" s="119"/>
      <c r="BM702" s="119"/>
      <c r="BN702" s="119"/>
      <c r="BO702" s="119"/>
      <c r="BP702" s="119"/>
      <c r="BQ702" s="119"/>
      <c r="BR702" s="119"/>
      <c r="BS702" s="119"/>
      <c r="BT702" s="119"/>
      <c r="BU702" s="119"/>
      <c r="BV702" s="119"/>
    </row>
    <row r="703" spans="1:74" s="117" customFormat="1" ht="39.6">
      <c r="A703" s="220" t="s">
        <v>1215</v>
      </c>
      <c r="B703" s="219" t="s">
        <v>1286</v>
      </c>
      <c r="C703" s="221">
        <f>SUM(D703:AO703)</f>
        <v>160.29700000000003</v>
      </c>
      <c r="D703" s="221">
        <f>D704+D712+D738+D751+D769</f>
        <v>131.98700000000002</v>
      </c>
      <c r="E703" s="221">
        <f t="shared" ref="E703:AD703" si="70">E704+E712+E738+E751</f>
        <v>20.689999999999998</v>
      </c>
      <c r="F703" s="221">
        <f t="shared" si="70"/>
        <v>0</v>
      </c>
      <c r="G703" s="221">
        <f t="shared" si="70"/>
        <v>0</v>
      </c>
      <c r="H703" s="221">
        <f t="shared" si="70"/>
        <v>0</v>
      </c>
      <c r="I703" s="221">
        <f t="shared" si="70"/>
        <v>0</v>
      </c>
      <c r="J703" s="221">
        <f t="shared" si="70"/>
        <v>0</v>
      </c>
      <c r="K703" s="221">
        <f t="shared" si="70"/>
        <v>0</v>
      </c>
      <c r="L703" s="221">
        <f t="shared" si="70"/>
        <v>0</v>
      </c>
      <c r="M703" s="221">
        <f t="shared" si="70"/>
        <v>0</v>
      </c>
      <c r="N703" s="221">
        <f t="shared" si="70"/>
        <v>0</v>
      </c>
      <c r="O703" s="221">
        <f t="shared" si="70"/>
        <v>0</v>
      </c>
      <c r="P703" s="221">
        <f t="shared" si="70"/>
        <v>0</v>
      </c>
      <c r="Q703" s="221">
        <f t="shared" si="70"/>
        <v>0</v>
      </c>
      <c r="R703" s="221">
        <f t="shared" si="70"/>
        <v>0</v>
      </c>
      <c r="S703" s="221">
        <f t="shared" si="70"/>
        <v>0</v>
      </c>
      <c r="T703" s="221">
        <f t="shared" si="70"/>
        <v>0</v>
      </c>
      <c r="U703" s="221">
        <f t="shared" si="70"/>
        <v>0</v>
      </c>
      <c r="V703" s="221">
        <f t="shared" si="70"/>
        <v>0</v>
      </c>
      <c r="W703" s="221">
        <f t="shared" si="70"/>
        <v>0</v>
      </c>
      <c r="X703" s="221">
        <f t="shared" si="70"/>
        <v>7.62</v>
      </c>
      <c r="Y703" s="221">
        <f t="shared" si="70"/>
        <v>0</v>
      </c>
      <c r="Z703" s="221">
        <f t="shared" si="70"/>
        <v>0</v>
      </c>
      <c r="AA703" s="221">
        <f t="shared" si="70"/>
        <v>0</v>
      </c>
      <c r="AB703" s="221">
        <f t="shared" si="70"/>
        <v>0</v>
      </c>
      <c r="AC703" s="221">
        <f t="shared" si="70"/>
        <v>0</v>
      </c>
      <c r="AD703" s="221">
        <f t="shared" si="70"/>
        <v>0</v>
      </c>
      <c r="AE703" s="222">
        <f t="shared" ref="AE703:AO703" si="71">AE704+AE712</f>
        <v>0</v>
      </c>
      <c r="AF703" s="222">
        <f t="shared" si="71"/>
        <v>0</v>
      </c>
      <c r="AG703" s="222">
        <f t="shared" si="71"/>
        <v>0</v>
      </c>
      <c r="AH703" s="222">
        <f t="shared" si="71"/>
        <v>0</v>
      </c>
      <c r="AI703" s="222">
        <f t="shared" si="71"/>
        <v>0</v>
      </c>
      <c r="AJ703" s="222">
        <f t="shared" si="71"/>
        <v>0</v>
      </c>
      <c r="AK703" s="222">
        <f t="shared" si="71"/>
        <v>0</v>
      </c>
      <c r="AL703" s="222">
        <f t="shared" si="71"/>
        <v>0</v>
      </c>
      <c r="AM703" s="222">
        <f t="shared" si="71"/>
        <v>0</v>
      </c>
      <c r="AN703" s="222">
        <f t="shared" si="71"/>
        <v>0</v>
      </c>
      <c r="AO703" s="223">
        <f t="shared" si="71"/>
        <v>0</v>
      </c>
      <c r="AP703" s="220"/>
      <c r="AQ703" s="119"/>
      <c r="AR703" s="119"/>
      <c r="AS703" s="119"/>
      <c r="AT703" s="119"/>
      <c r="AU703" s="119"/>
      <c r="AV703" s="119"/>
      <c r="AW703" s="119"/>
      <c r="AX703" s="119"/>
      <c r="AY703" s="119"/>
      <c r="AZ703" s="119"/>
      <c r="BA703" s="119"/>
      <c r="BB703" s="119"/>
      <c r="BC703" s="119"/>
      <c r="BD703" s="119"/>
      <c r="BE703" s="119"/>
      <c r="BF703" s="119"/>
      <c r="BG703" s="119"/>
      <c r="BH703" s="119"/>
      <c r="BI703" s="119"/>
      <c r="BJ703" s="119"/>
      <c r="BK703" s="119"/>
      <c r="BL703" s="119"/>
      <c r="BM703" s="119"/>
      <c r="BN703" s="119"/>
      <c r="BO703" s="119"/>
      <c r="BP703" s="119"/>
      <c r="BQ703" s="119"/>
      <c r="BR703" s="119"/>
      <c r="BS703" s="119"/>
      <c r="BT703" s="119"/>
      <c r="BU703" s="119"/>
      <c r="BV703" s="119"/>
    </row>
    <row r="704" spans="1:74" s="211" customFormat="1" ht="15" customHeight="1">
      <c r="A704" s="165">
        <v>1</v>
      </c>
      <c r="B704" s="125" t="s">
        <v>303</v>
      </c>
      <c r="C704" s="126">
        <f>SUM(D704:AN704)</f>
        <v>3.26</v>
      </c>
      <c r="D704" s="224"/>
      <c r="E704" s="115">
        <f>E705</f>
        <v>3.26</v>
      </c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212"/>
    </row>
    <row r="705" spans="1:74" s="119" customFormat="1" ht="13.8">
      <c r="A705" s="113"/>
      <c r="B705" s="215" t="s">
        <v>304</v>
      </c>
      <c r="C705" s="115">
        <f t="shared" ref="C705:C729" si="72">SUM(D705:AN705)</f>
        <v>3.26</v>
      </c>
      <c r="D705" s="224"/>
      <c r="E705" s="115">
        <f>E706+E709</f>
        <v>3.26</v>
      </c>
      <c r="F705" s="115"/>
      <c r="G705" s="115"/>
      <c r="H705" s="115"/>
      <c r="I705" s="115"/>
      <c r="J705" s="126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6"/>
      <c r="AF705" s="116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117"/>
    </row>
    <row r="706" spans="1:74" s="117" customFormat="1" ht="18" hidden="1" customHeight="1">
      <c r="A706" s="113"/>
      <c r="B706" s="125" t="s">
        <v>305</v>
      </c>
      <c r="C706" s="115">
        <f t="shared" si="72"/>
        <v>1.26</v>
      </c>
      <c r="D706" s="225"/>
      <c r="E706" s="137">
        <f>E707+E708</f>
        <v>1.26</v>
      </c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8"/>
      <c r="AF706" s="138"/>
      <c r="AG706" s="138"/>
      <c r="AH706" s="138"/>
      <c r="AI706" s="138"/>
      <c r="AJ706" s="138"/>
      <c r="AK706" s="138"/>
      <c r="AL706" s="138"/>
      <c r="AM706" s="138"/>
      <c r="AN706" s="138"/>
      <c r="AO706" s="138"/>
      <c r="AQ706" s="119"/>
      <c r="AR706" s="119"/>
      <c r="AS706" s="119"/>
      <c r="AT706" s="119"/>
      <c r="AU706" s="119"/>
      <c r="AV706" s="119"/>
      <c r="AW706" s="119"/>
      <c r="AX706" s="119"/>
      <c r="AY706" s="119"/>
      <c r="AZ706" s="119"/>
      <c r="BA706" s="119"/>
      <c r="BB706" s="119"/>
      <c r="BC706" s="119"/>
      <c r="BD706" s="119"/>
      <c r="BE706" s="119"/>
      <c r="BF706" s="119"/>
      <c r="BG706" s="119"/>
      <c r="BH706" s="119"/>
      <c r="BI706" s="119"/>
      <c r="BJ706" s="119"/>
      <c r="BK706" s="119"/>
      <c r="BL706" s="119"/>
      <c r="BM706" s="119"/>
      <c r="BN706" s="119"/>
      <c r="BO706" s="119"/>
      <c r="BP706" s="119"/>
      <c r="BQ706" s="119"/>
      <c r="BR706" s="119"/>
      <c r="BS706" s="119"/>
      <c r="BT706" s="119"/>
      <c r="BU706" s="119"/>
      <c r="BV706" s="119"/>
    </row>
    <row r="707" spans="1:74" s="117" customFormat="1" ht="18" hidden="1" customHeight="1">
      <c r="A707" s="113"/>
      <c r="B707" s="114" t="s">
        <v>306</v>
      </c>
      <c r="C707" s="115">
        <f t="shared" si="72"/>
        <v>0.85</v>
      </c>
      <c r="D707" s="225"/>
      <c r="E707" s="115">
        <v>0.85</v>
      </c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6"/>
      <c r="AF707" s="116"/>
      <c r="AG707" s="116"/>
      <c r="AH707" s="116"/>
      <c r="AI707" s="116"/>
      <c r="AJ707" s="116"/>
      <c r="AK707" s="116"/>
      <c r="AL707" s="116"/>
      <c r="AM707" s="116"/>
      <c r="AN707" s="116"/>
      <c r="AO707" s="116"/>
      <c r="AQ707" s="119"/>
      <c r="AR707" s="119"/>
      <c r="AS707" s="119"/>
      <c r="AT707" s="119"/>
      <c r="AU707" s="119"/>
      <c r="AV707" s="119"/>
      <c r="AW707" s="119"/>
      <c r="AX707" s="119"/>
      <c r="AY707" s="119"/>
      <c r="AZ707" s="119"/>
      <c r="BA707" s="119"/>
      <c r="BB707" s="119"/>
      <c r="BC707" s="119"/>
      <c r="BD707" s="119"/>
      <c r="BE707" s="119"/>
      <c r="BF707" s="119"/>
      <c r="BG707" s="119"/>
      <c r="BH707" s="119"/>
      <c r="BI707" s="119"/>
      <c r="BJ707" s="119"/>
      <c r="BK707" s="119"/>
      <c r="BL707" s="119"/>
      <c r="BM707" s="119"/>
      <c r="BN707" s="119"/>
      <c r="BO707" s="119"/>
      <c r="BP707" s="119"/>
      <c r="BQ707" s="119"/>
      <c r="BR707" s="119"/>
      <c r="BS707" s="119"/>
      <c r="BT707" s="119"/>
      <c r="BU707" s="119"/>
      <c r="BV707" s="119"/>
    </row>
    <row r="708" spans="1:74" s="117" customFormat="1" ht="18" hidden="1" customHeight="1">
      <c r="A708" s="113"/>
      <c r="B708" s="114" t="s">
        <v>307</v>
      </c>
      <c r="C708" s="115">
        <f t="shared" si="72"/>
        <v>0.41</v>
      </c>
      <c r="D708" s="225"/>
      <c r="E708" s="115">
        <v>0.41</v>
      </c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6"/>
      <c r="AF708" s="116"/>
      <c r="AG708" s="116"/>
      <c r="AH708" s="116"/>
      <c r="AI708" s="116"/>
      <c r="AJ708" s="116"/>
      <c r="AK708" s="116"/>
      <c r="AL708" s="116"/>
      <c r="AM708" s="116"/>
      <c r="AN708" s="116"/>
      <c r="AO708" s="116"/>
      <c r="AQ708" s="119"/>
      <c r="AR708" s="119"/>
      <c r="AS708" s="119"/>
      <c r="AT708" s="119"/>
      <c r="AU708" s="119"/>
      <c r="AV708" s="119"/>
      <c r="AW708" s="119"/>
      <c r="AX708" s="119"/>
      <c r="AY708" s="119"/>
      <c r="AZ708" s="119"/>
      <c r="BA708" s="119"/>
      <c r="BB708" s="119"/>
      <c r="BC708" s="119"/>
      <c r="BD708" s="119"/>
      <c r="BE708" s="119"/>
      <c r="BF708" s="119"/>
      <c r="BG708" s="119"/>
      <c r="BH708" s="119"/>
      <c r="BI708" s="119"/>
      <c r="BJ708" s="119"/>
      <c r="BK708" s="119"/>
      <c r="BL708" s="119"/>
      <c r="BM708" s="119"/>
      <c r="BN708" s="119"/>
      <c r="BO708" s="119"/>
      <c r="BP708" s="119"/>
      <c r="BQ708" s="119"/>
      <c r="BR708" s="119"/>
      <c r="BS708" s="119"/>
      <c r="BT708" s="119"/>
      <c r="BU708" s="119"/>
      <c r="BV708" s="119"/>
    </row>
    <row r="709" spans="1:74" s="117" customFormat="1" ht="18" hidden="1" customHeight="1">
      <c r="A709" s="113"/>
      <c r="B709" s="125" t="s">
        <v>308</v>
      </c>
      <c r="C709" s="115">
        <f t="shared" si="72"/>
        <v>2</v>
      </c>
      <c r="D709" s="225"/>
      <c r="E709" s="137">
        <f>SUM(E710:E711)</f>
        <v>2</v>
      </c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8"/>
      <c r="AF709" s="138"/>
      <c r="AG709" s="138"/>
      <c r="AH709" s="138"/>
      <c r="AI709" s="138"/>
      <c r="AJ709" s="138"/>
      <c r="AK709" s="116"/>
      <c r="AL709" s="116"/>
      <c r="AM709" s="116"/>
      <c r="AN709" s="116"/>
      <c r="AO709" s="116"/>
      <c r="AQ709" s="119"/>
      <c r="AR709" s="119"/>
      <c r="AS709" s="119"/>
      <c r="AT709" s="119"/>
      <c r="AU709" s="119"/>
      <c r="AV709" s="119"/>
      <c r="AW709" s="119"/>
      <c r="AX709" s="119"/>
      <c r="AY709" s="119"/>
      <c r="AZ709" s="119"/>
      <c r="BA709" s="119"/>
      <c r="BB709" s="119"/>
      <c r="BC709" s="119"/>
      <c r="BD709" s="119"/>
      <c r="BE709" s="119"/>
      <c r="BF709" s="119"/>
      <c r="BG709" s="119"/>
      <c r="BH709" s="119"/>
      <c r="BI709" s="119"/>
      <c r="BJ709" s="119"/>
      <c r="BK709" s="119"/>
      <c r="BL709" s="119"/>
      <c r="BM709" s="119"/>
      <c r="BN709" s="119"/>
      <c r="BO709" s="119"/>
      <c r="BP709" s="119"/>
      <c r="BQ709" s="119"/>
      <c r="BR709" s="119"/>
      <c r="BS709" s="119"/>
      <c r="BT709" s="119"/>
      <c r="BU709" s="119"/>
      <c r="BV709" s="119"/>
    </row>
    <row r="710" spans="1:74" s="117" customFormat="1" ht="18" hidden="1" customHeight="1">
      <c r="A710" s="113"/>
      <c r="B710" s="114" t="s">
        <v>309</v>
      </c>
      <c r="C710" s="115">
        <f t="shared" si="72"/>
        <v>1</v>
      </c>
      <c r="D710" s="225"/>
      <c r="E710" s="115">
        <v>1</v>
      </c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6"/>
      <c r="AF710" s="116"/>
      <c r="AG710" s="116"/>
      <c r="AH710" s="116"/>
      <c r="AI710" s="116"/>
      <c r="AJ710" s="116"/>
      <c r="AK710" s="116"/>
      <c r="AL710" s="116"/>
      <c r="AM710" s="116"/>
      <c r="AN710" s="116"/>
      <c r="AO710" s="116"/>
      <c r="AQ710" s="119"/>
      <c r="AR710" s="119"/>
      <c r="AS710" s="119"/>
      <c r="AT710" s="119"/>
      <c r="AU710" s="119"/>
      <c r="AV710" s="119"/>
      <c r="AW710" s="119"/>
      <c r="AX710" s="119"/>
      <c r="AY710" s="119"/>
      <c r="AZ710" s="119"/>
      <c r="BA710" s="119"/>
      <c r="BB710" s="119"/>
      <c r="BC710" s="119"/>
      <c r="BD710" s="119"/>
      <c r="BE710" s="119"/>
      <c r="BF710" s="119"/>
      <c r="BG710" s="119"/>
      <c r="BH710" s="119"/>
      <c r="BI710" s="119"/>
      <c r="BJ710" s="119"/>
      <c r="BK710" s="119"/>
      <c r="BL710" s="119"/>
      <c r="BM710" s="119"/>
      <c r="BN710" s="119"/>
      <c r="BO710" s="119"/>
      <c r="BP710" s="119"/>
      <c r="BQ710" s="119"/>
      <c r="BR710" s="119"/>
      <c r="BS710" s="119"/>
      <c r="BT710" s="119"/>
      <c r="BU710" s="119"/>
      <c r="BV710" s="119"/>
    </row>
    <row r="711" spans="1:74" s="117" customFormat="1" ht="18" hidden="1" customHeight="1">
      <c r="A711" s="113"/>
      <c r="B711" s="114" t="s">
        <v>312</v>
      </c>
      <c r="C711" s="115">
        <f t="shared" si="72"/>
        <v>1</v>
      </c>
      <c r="D711" s="225"/>
      <c r="E711" s="115">
        <v>1</v>
      </c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Q711" s="119"/>
      <c r="AR711" s="119"/>
      <c r="AS711" s="119"/>
      <c r="AT711" s="119"/>
      <c r="AU711" s="119"/>
      <c r="AV711" s="119"/>
      <c r="AW711" s="119"/>
      <c r="AX711" s="119"/>
      <c r="AY711" s="119"/>
      <c r="AZ711" s="119"/>
      <c r="BA711" s="119"/>
      <c r="BB711" s="119"/>
      <c r="BC711" s="119"/>
      <c r="BD711" s="119"/>
      <c r="BE711" s="119"/>
      <c r="BF711" s="119"/>
      <c r="BG711" s="119"/>
      <c r="BH711" s="119"/>
      <c r="BI711" s="119"/>
      <c r="BJ711" s="119"/>
      <c r="BK711" s="119"/>
      <c r="BL711" s="119"/>
      <c r="BM711" s="119"/>
      <c r="BN711" s="119"/>
      <c r="BO711" s="119"/>
      <c r="BP711" s="119"/>
      <c r="BQ711" s="119"/>
      <c r="BR711" s="119"/>
      <c r="BS711" s="119"/>
      <c r="BT711" s="119"/>
      <c r="BU711" s="119"/>
      <c r="BV711" s="119"/>
    </row>
    <row r="712" spans="1:74" s="119" customFormat="1" ht="15" customHeight="1">
      <c r="A712" s="124">
        <v>2</v>
      </c>
      <c r="B712" s="125" t="s">
        <v>414</v>
      </c>
      <c r="C712" s="126">
        <f t="shared" si="72"/>
        <v>64.13000000000001</v>
      </c>
      <c r="D712" s="126">
        <f>D713+D720+D722+D727+D729</f>
        <v>54.510000000000005</v>
      </c>
      <c r="E712" s="126">
        <f t="shared" ref="E712:AN712" si="73">E713+E720+E722+E727+E729</f>
        <v>9</v>
      </c>
      <c r="F712" s="156">
        <f t="shared" si="73"/>
        <v>0</v>
      </c>
      <c r="G712" s="156">
        <f t="shared" si="73"/>
        <v>0</v>
      </c>
      <c r="H712" s="156">
        <f t="shared" si="73"/>
        <v>0</v>
      </c>
      <c r="I712" s="156">
        <f t="shared" si="73"/>
        <v>0</v>
      </c>
      <c r="J712" s="156">
        <f t="shared" si="73"/>
        <v>0</v>
      </c>
      <c r="K712" s="156">
        <f t="shared" si="73"/>
        <v>0</v>
      </c>
      <c r="L712" s="156">
        <f t="shared" si="73"/>
        <v>0</v>
      </c>
      <c r="M712" s="156">
        <f t="shared" si="73"/>
        <v>0</v>
      </c>
      <c r="N712" s="156">
        <f t="shared" si="73"/>
        <v>0</v>
      </c>
      <c r="O712" s="156">
        <f t="shared" si="73"/>
        <v>0</v>
      </c>
      <c r="P712" s="156">
        <f t="shared" si="73"/>
        <v>0</v>
      </c>
      <c r="Q712" s="156">
        <f t="shared" si="73"/>
        <v>0</v>
      </c>
      <c r="R712" s="156">
        <f t="shared" si="73"/>
        <v>0</v>
      </c>
      <c r="S712" s="156">
        <f t="shared" si="73"/>
        <v>0</v>
      </c>
      <c r="T712" s="156">
        <f t="shared" si="73"/>
        <v>0</v>
      </c>
      <c r="U712" s="156">
        <f t="shared" si="73"/>
        <v>0</v>
      </c>
      <c r="V712" s="156">
        <f t="shared" si="73"/>
        <v>0</v>
      </c>
      <c r="W712" s="156">
        <f t="shared" si="73"/>
        <v>0</v>
      </c>
      <c r="X712" s="221">
        <f t="shared" si="73"/>
        <v>0.62</v>
      </c>
      <c r="Y712" s="156">
        <f t="shared" si="73"/>
        <v>0</v>
      </c>
      <c r="Z712" s="156">
        <f t="shared" si="73"/>
        <v>0</v>
      </c>
      <c r="AA712" s="156">
        <f t="shared" si="73"/>
        <v>0</v>
      </c>
      <c r="AB712" s="156">
        <f t="shared" si="73"/>
        <v>0</v>
      </c>
      <c r="AC712" s="156">
        <f t="shared" si="73"/>
        <v>0</v>
      </c>
      <c r="AD712" s="156">
        <f t="shared" si="73"/>
        <v>0</v>
      </c>
      <c r="AE712" s="157">
        <f t="shared" si="73"/>
        <v>0</v>
      </c>
      <c r="AF712" s="157">
        <f t="shared" si="73"/>
        <v>0</v>
      </c>
      <c r="AG712" s="157">
        <f t="shared" si="73"/>
        <v>0</v>
      </c>
      <c r="AH712" s="157">
        <f t="shared" si="73"/>
        <v>0</v>
      </c>
      <c r="AI712" s="157">
        <f t="shared" si="73"/>
        <v>0</v>
      </c>
      <c r="AJ712" s="157">
        <f t="shared" si="73"/>
        <v>0</v>
      </c>
      <c r="AK712" s="157">
        <f t="shared" si="73"/>
        <v>0</v>
      </c>
      <c r="AL712" s="157">
        <f t="shared" si="73"/>
        <v>0</v>
      </c>
      <c r="AM712" s="157">
        <f t="shared" si="73"/>
        <v>0</v>
      </c>
      <c r="AN712" s="157">
        <f t="shared" si="73"/>
        <v>0</v>
      </c>
      <c r="AO712" s="116"/>
      <c r="AP712" s="117"/>
    </row>
    <row r="713" spans="1:74" s="119" customFormat="1" ht="15" customHeight="1">
      <c r="A713" s="113"/>
      <c r="B713" s="123" t="s">
        <v>415</v>
      </c>
      <c r="C713" s="115">
        <f t="shared" si="72"/>
        <v>20.6</v>
      </c>
      <c r="D713" s="115">
        <f>SUM(D714:D719)</f>
        <v>11.6</v>
      </c>
      <c r="E713" s="115">
        <f>SUM(E714:E719)</f>
        <v>9</v>
      </c>
      <c r="F713" s="115"/>
      <c r="G713" s="115"/>
      <c r="H713" s="115"/>
      <c r="I713" s="115"/>
      <c r="J713" s="126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6"/>
      <c r="AF713" s="116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117"/>
    </row>
    <row r="714" spans="1:74" s="119" customFormat="1" ht="15" hidden="1" customHeight="1">
      <c r="A714" s="113"/>
      <c r="B714" s="114" t="s">
        <v>329</v>
      </c>
      <c r="C714" s="115">
        <f t="shared" si="72"/>
        <v>2.7</v>
      </c>
      <c r="D714" s="224"/>
      <c r="E714" s="115">
        <v>2.7</v>
      </c>
      <c r="F714" s="115"/>
      <c r="G714" s="115"/>
      <c r="H714" s="115"/>
      <c r="I714" s="115"/>
      <c r="J714" s="126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6"/>
      <c r="AF714" s="116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117"/>
      <c r="AQ714" s="241"/>
    </row>
    <row r="715" spans="1:74" s="119" customFormat="1" ht="15" hidden="1" customHeight="1">
      <c r="A715" s="113"/>
      <c r="B715" s="114" t="s">
        <v>417</v>
      </c>
      <c r="C715" s="115">
        <f t="shared" si="72"/>
        <v>1.3</v>
      </c>
      <c r="D715" s="224"/>
      <c r="E715" s="115">
        <v>1.3</v>
      </c>
      <c r="F715" s="115"/>
      <c r="G715" s="115"/>
      <c r="H715" s="115"/>
      <c r="I715" s="115"/>
      <c r="J715" s="126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6"/>
      <c r="AF715" s="116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7"/>
      <c r="AQ715" s="241"/>
    </row>
    <row r="716" spans="1:74" s="119" customFormat="1" ht="15" hidden="1" customHeight="1">
      <c r="A716" s="113"/>
      <c r="B716" s="114" t="s">
        <v>418</v>
      </c>
      <c r="C716" s="115">
        <f t="shared" si="72"/>
        <v>4.2</v>
      </c>
      <c r="D716" s="224"/>
      <c r="E716" s="115">
        <v>4.2</v>
      </c>
      <c r="F716" s="115"/>
      <c r="G716" s="115"/>
      <c r="H716" s="115"/>
      <c r="I716" s="115"/>
      <c r="J716" s="126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6"/>
      <c r="AF716" s="116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7"/>
    </row>
    <row r="717" spans="1:74" s="119" customFormat="1" ht="15" hidden="1" customHeight="1">
      <c r="A717" s="113"/>
      <c r="B717" s="114" t="s">
        <v>421</v>
      </c>
      <c r="C717" s="115">
        <f t="shared" si="72"/>
        <v>0.8</v>
      </c>
      <c r="D717" s="224"/>
      <c r="E717" s="115">
        <v>0.8</v>
      </c>
      <c r="F717" s="115"/>
      <c r="G717" s="115"/>
      <c r="H717" s="115"/>
      <c r="I717" s="115"/>
      <c r="J717" s="126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6"/>
      <c r="AF717" s="116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7"/>
    </row>
    <row r="718" spans="1:74" s="119" customFormat="1" ht="15" hidden="1" customHeight="1">
      <c r="A718" s="113"/>
      <c r="B718" s="114" t="s">
        <v>419</v>
      </c>
      <c r="C718" s="115">
        <f t="shared" si="72"/>
        <v>8.1</v>
      </c>
      <c r="D718" s="115">
        <v>8.1</v>
      </c>
      <c r="E718" s="115"/>
      <c r="F718" s="115"/>
      <c r="G718" s="115"/>
      <c r="H718" s="115"/>
      <c r="I718" s="115"/>
      <c r="J718" s="126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6"/>
      <c r="AF718" s="116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117"/>
    </row>
    <row r="719" spans="1:74" s="119" customFormat="1" ht="15" hidden="1" customHeight="1">
      <c r="A719" s="113"/>
      <c r="B719" s="114" t="s">
        <v>420</v>
      </c>
      <c r="C719" s="115">
        <f t="shared" si="72"/>
        <v>3.5</v>
      </c>
      <c r="D719" s="115">
        <v>3.5</v>
      </c>
      <c r="E719" s="115"/>
      <c r="F719" s="115"/>
      <c r="G719" s="115"/>
      <c r="H719" s="115"/>
      <c r="I719" s="115"/>
      <c r="J719" s="126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6"/>
      <c r="AF719" s="116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117"/>
    </row>
    <row r="720" spans="1:74" s="119" customFormat="1" ht="15" customHeight="1">
      <c r="A720" s="166"/>
      <c r="B720" s="123" t="s">
        <v>431</v>
      </c>
      <c r="C720" s="115">
        <f t="shared" si="72"/>
        <v>0.62</v>
      </c>
      <c r="D720" s="224"/>
      <c r="E720" s="115"/>
      <c r="F720" s="115"/>
      <c r="G720" s="115"/>
      <c r="H720" s="115"/>
      <c r="I720" s="115"/>
      <c r="J720" s="126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>
        <f>X721</f>
        <v>0.62</v>
      </c>
      <c r="Y720" s="115"/>
      <c r="Z720" s="115"/>
      <c r="AA720" s="115"/>
      <c r="AB720" s="115"/>
      <c r="AC720" s="115"/>
      <c r="AD720" s="115"/>
      <c r="AE720" s="116"/>
      <c r="AF720" s="116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117"/>
    </row>
    <row r="721" spans="1:74" s="119" customFormat="1" ht="15" hidden="1" customHeight="1">
      <c r="A721" s="166"/>
      <c r="B721" s="114" t="s">
        <v>435</v>
      </c>
      <c r="C721" s="115">
        <f t="shared" si="72"/>
        <v>0.62</v>
      </c>
      <c r="D721" s="224"/>
      <c r="E721" s="115"/>
      <c r="F721" s="115"/>
      <c r="G721" s="115"/>
      <c r="H721" s="115"/>
      <c r="I721" s="115"/>
      <c r="J721" s="126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>
        <v>0.62</v>
      </c>
      <c r="Y721" s="115"/>
      <c r="Z721" s="115"/>
      <c r="AA721" s="115"/>
      <c r="AB721" s="115"/>
      <c r="AC721" s="115"/>
      <c r="AD721" s="115"/>
      <c r="AE721" s="116"/>
      <c r="AF721" s="116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117"/>
    </row>
    <row r="722" spans="1:74" s="119" customFormat="1" ht="15" customHeight="1">
      <c r="A722" s="166"/>
      <c r="B722" s="123" t="s">
        <v>449</v>
      </c>
      <c r="C722" s="115">
        <f t="shared" si="72"/>
        <v>20.5</v>
      </c>
      <c r="D722" s="115">
        <f>SUM(D723:D726)</f>
        <v>20.5</v>
      </c>
      <c r="E722" s="115"/>
      <c r="F722" s="115"/>
      <c r="G722" s="115"/>
      <c r="H722" s="115"/>
      <c r="I722" s="115"/>
      <c r="J722" s="126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6"/>
      <c r="AF722" s="116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117"/>
    </row>
    <row r="723" spans="1:74" s="117" customFormat="1" ht="18" hidden="1" customHeight="1">
      <c r="A723" s="113"/>
      <c r="B723" s="114" t="s">
        <v>452</v>
      </c>
      <c r="C723" s="115">
        <f t="shared" si="72"/>
        <v>4</v>
      </c>
      <c r="D723" s="115">
        <v>4</v>
      </c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6"/>
      <c r="AF723" s="116"/>
      <c r="AG723" s="116"/>
      <c r="AH723" s="116"/>
      <c r="AI723" s="116"/>
      <c r="AJ723" s="116"/>
      <c r="AK723" s="116"/>
      <c r="AL723" s="116"/>
      <c r="AM723" s="116"/>
      <c r="AN723" s="116"/>
      <c r="AO723" s="116"/>
      <c r="AQ723" s="119"/>
      <c r="AR723" s="119"/>
      <c r="AS723" s="119"/>
      <c r="AT723" s="119"/>
      <c r="AU723" s="119"/>
      <c r="AV723" s="119"/>
      <c r="AW723" s="119"/>
      <c r="AX723" s="119"/>
      <c r="AY723" s="119"/>
      <c r="AZ723" s="119"/>
      <c r="BA723" s="119"/>
      <c r="BB723" s="119"/>
      <c r="BC723" s="119"/>
      <c r="BD723" s="119"/>
      <c r="BE723" s="119"/>
      <c r="BF723" s="119"/>
      <c r="BG723" s="119"/>
      <c r="BH723" s="119"/>
      <c r="BI723" s="119"/>
      <c r="BJ723" s="119"/>
      <c r="BK723" s="119"/>
      <c r="BL723" s="119"/>
      <c r="BM723" s="119"/>
      <c r="BN723" s="119"/>
      <c r="BO723" s="119"/>
      <c r="BP723" s="119"/>
      <c r="BQ723" s="119"/>
      <c r="BR723" s="119"/>
      <c r="BS723" s="119"/>
      <c r="BT723" s="119"/>
      <c r="BU723" s="119"/>
      <c r="BV723" s="119"/>
    </row>
    <row r="724" spans="1:74" s="117" customFormat="1" ht="18" hidden="1" customHeight="1">
      <c r="A724" s="113"/>
      <c r="B724" s="114" t="s">
        <v>454</v>
      </c>
      <c r="C724" s="115">
        <f t="shared" si="72"/>
        <v>6</v>
      </c>
      <c r="D724" s="115">
        <v>6</v>
      </c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6"/>
      <c r="AF724" s="116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153" t="s">
        <v>599</v>
      </c>
      <c r="AQ724" s="119"/>
      <c r="AR724" s="119"/>
      <c r="AS724" s="119"/>
      <c r="AT724" s="119"/>
      <c r="AU724" s="119"/>
      <c r="AV724" s="119"/>
      <c r="AW724" s="119"/>
      <c r="AX724" s="119"/>
      <c r="AY724" s="119"/>
      <c r="AZ724" s="119"/>
      <c r="BA724" s="119"/>
      <c r="BB724" s="119"/>
      <c r="BC724" s="119"/>
      <c r="BD724" s="119"/>
      <c r="BE724" s="119"/>
      <c r="BF724" s="119"/>
      <c r="BG724" s="119"/>
      <c r="BH724" s="119"/>
      <c r="BI724" s="119"/>
      <c r="BJ724" s="119"/>
      <c r="BK724" s="119"/>
      <c r="BL724" s="119"/>
      <c r="BM724" s="119"/>
      <c r="BN724" s="119"/>
      <c r="BO724" s="119"/>
      <c r="BP724" s="119"/>
      <c r="BQ724" s="119"/>
      <c r="BR724" s="119"/>
      <c r="BS724" s="119"/>
      <c r="BT724" s="119"/>
      <c r="BU724" s="119"/>
      <c r="BV724" s="119"/>
    </row>
    <row r="725" spans="1:74" s="117" customFormat="1" ht="18" hidden="1" customHeight="1">
      <c r="A725" s="113"/>
      <c r="B725" s="114" t="s">
        <v>455</v>
      </c>
      <c r="C725" s="115">
        <f t="shared" si="72"/>
        <v>0.5</v>
      </c>
      <c r="D725" s="115">
        <v>0.5</v>
      </c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6"/>
      <c r="AF725" s="116"/>
      <c r="AG725" s="116"/>
      <c r="AH725" s="116"/>
      <c r="AI725" s="116"/>
      <c r="AJ725" s="116"/>
      <c r="AK725" s="116"/>
      <c r="AL725" s="116"/>
      <c r="AM725" s="116"/>
      <c r="AN725" s="116"/>
      <c r="AO725" s="116"/>
      <c r="AQ725" s="119"/>
      <c r="AR725" s="119"/>
      <c r="AS725" s="119"/>
      <c r="AT725" s="119"/>
      <c r="AU725" s="119"/>
      <c r="AV725" s="119"/>
      <c r="AW725" s="119"/>
      <c r="AX725" s="119"/>
      <c r="AY725" s="119"/>
      <c r="AZ725" s="119"/>
      <c r="BA725" s="119"/>
      <c r="BB725" s="119"/>
      <c r="BC725" s="119"/>
      <c r="BD725" s="119"/>
      <c r="BE725" s="119"/>
      <c r="BF725" s="119"/>
      <c r="BG725" s="119"/>
      <c r="BH725" s="119"/>
      <c r="BI725" s="119"/>
      <c r="BJ725" s="119"/>
      <c r="BK725" s="119"/>
      <c r="BL725" s="119"/>
      <c r="BM725" s="119"/>
      <c r="BN725" s="119"/>
      <c r="BO725" s="119"/>
      <c r="BP725" s="119"/>
      <c r="BQ725" s="119"/>
      <c r="BR725" s="119"/>
      <c r="BS725" s="119"/>
      <c r="BT725" s="119"/>
      <c r="BU725" s="119"/>
      <c r="BV725" s="119"/>
    </row>
    <row r="726" spans="1:74" s="117" customFormat="1" ht="18" hidden="1" customHeight="1">
      <c r="A726" s="113"/>
      <c r="B726" s="114" t="s">
        <v>456</v>
      </c>
      <c r="C726" s="115">
        <f t="shared" si="72"/>
        <v>10</v>
      </c>
      <c r="D726" s="115">
        <v>10</v>
      </c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6"/>
      <c r="AF726" s="116"/>
      <c r="AG726" s="116"/>
      <c r="AH726" s="116"/>
      <c r="AI726" s="116"/>
      <c r="AJ726" s="116"/>
      <c r="AK726" s="116"/>
      <c r="AL726" s="116"/>
      <c r="AM726" s="116"/>
      <c r="AN726" s="116"/>
      <c r="AO726" s="116"/>
      <c r="AQ726" s="119"/>
      <c r="AR726" s="119"/>
      <c r="AS726" s="119"/>
      <c r="AT726" s="119"/>
      <c r="AU726" s="119"/>
      <c r="AV726" s="119"/>
      <c r="AW726" s="119"/>
      <c r="AX726" s="119"/>
      <c r="AY726" s="119"/>
      <c r="AZ726" s="119"/>
      <c r="BA726" s="119"/>
      <c r="BB726" s="119"/>
      <c r="BC726" s="119"/>
      <c r="BD726" s="119"/>
      <c r="BE726" s="119"/>
      <c r="BF726" s="119"/>
      <c r="BG726" s="119"/>
      <c r="BH726" s="119"/>
      <c r="BI726" s="119"/>
      <c r="BJ726" s="119"/>
      <c r="BK726" s="119"/>
      <c r="BL726" s="119"/>
      <c r="BM726" s="119"/>
      <c r="BN726" s="119"/>
      <c r="BO726" s="119"/>
      <c r="BP726" s="119"/>
      <c r="BQ726" s="119"/>
      <c r="BR726" s="119"/>
      <c r="BS726" s="119"/>
      <c r="BT726" s="119"/>
      <c r="BU726" s="119"/>
      <c r="BV726" s="119"/>
    </row>
    <row r="727" spans="1:74" s="119" customFormat="1" ht="15" customHeight="1">
      <c r="A727" s="166"/>
      <c r="B727" s="122" t="s">
        <v>461</v>
      </c>
      <c r="C727" s="115">
        <f t="shared" si="72"/>
        <v>5</v>
      </c>
      <c r="D727" s="115">
        <f>D728</f>
        <v>5</v>
      </c>
      <c r="E727" s="115"/>
      <c r="F727" s="115"/>
      <c r="G727" s="115"/>
      <c r="H727" s="115"/>
      <c r="I727" s="115"/>
      <c r="J727" s="126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6"/>
      <c r="AF727" s="116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7"/>
    </row>
    <row r="728" spans="1:74" s="119" customFormat="1" ht="15" hidden="1" customHeight="1">
      <c r="A728" s="166"/>
      <c r="B728" s="162" t="s">
        <v>464</v>
      </c>
      <c r="C728" s="115">
        <f t="shared" si="72"/>
        <v>5</v>
      </c>
      <c r="D728" s="115">
        <v>5</v>
      </c>
      <c r="E728" s="115"/>
      <c r="F728" s="115"/>
      <c r="G728" s="115"/>
      <c r="H728" s="115"/>
      <c r="I728" s="115"/>
      <c r="J728" s="126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6"/>
      <c r="AF728" s="116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7"/>
    </row>
    <row r="729" spans="1:74" s="119" customFormat="1" ht="15" customHeight="1">
      <c r="A729" s="166"/>
      <c r="B729" s="123" t="s">
        <v>438</v>
      </c>
      <c r="C729" s="115">
        <f t="shared" si="72"/>
        <v>17.41</v>
      </c>
      <c r="D729" s="115">
        <f>SUM(D730:D737)</f>
        <v>17.41</v>
      </c>
      <c r="E729" s="115"/>
      <c r="F729" s="115"/>
      <c r="G729" s="115"/>
      <c r="H729" s="115"/>
      <c r="I729" s="115"/>
      <c r="J729" s="126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6"/>
      <c r="AF729" s="116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7"/>
      <c r="AQ729" s="214"/>
    </row>
    <row r="730" spans="1:74" s="119" customFormat="1" ht="15" hidden="1" customHeight="1">
      <c r="A730" s="166"/>
      <c r="B730" s="114" t="s">
        <v>441</v>
      </c>
      <c r="C730" s="115"/>
      <c r="D730" s="115">
        <v>3</v>
      </c>
      <c r="E730" s="115"/>
      <c r="F730" s="115"/>
      <c r="G730" s="115"/>
      <c r="H730" s="115"/>
      <c r="I730" s="115"/>
      <c r="J730" s="126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6"/>
      <c r="AF730" s="116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7"/>
    </row>
    <row r="731" spans="1:74" s="119" customFormat="1" ht="15" hidden="1" customHeight="1">
      <c r="A731" s="166"/>
      <c r="B731" s="114" t="s">
        <v>448</v>
      </c>
      <c r="C731" s="115"/>
      <c r="D731" s="115"/>
      <c r="E731" s="115"/>
      <c r="F731" s="115"/>
      <c r="G731" s="115"/>
      <c r="H731" s="115"/>
      <c r="I731" s="115"/>
      <c r="J731" s="126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6"/>
      <c r="AF731" s="116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7"/>
    </row>
    <row r="732" spans="1:74" s="119" customFormat="1" ht="15" hidden="1" customHeight="1">
      <c r="A732" s="166"/>
      <c r="B732" s="114" t="s">
        <v>575</v>
      </c>
      <c r="C732" s="115"/>
      <c r="D732" s="115">
        <v>1.1100000000000001</v>
      </c>
      <c r="E732" s="115"/>
      <c r="F732" s="115"/>
      <c r="G732" s="115"/>
      <c r="H732" s="115"/>
      <c r="I732" s="115"/>
      <c r="J732" s="126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6"/>
      <c r="AF732" s="116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7"/>
    </row>
    <row r="733" spans="1:74" s="119" customFormat="1" ht="15" hidden="1" customHeight="1">
      <c r="A733" s="166"/>
      <c r="B733" s="162" t="s">
        <v>478</v>
      </c>
      <c r="C733" s="115"/>
      <c r="D733" s="115">
        <v>3.8</v>
      </c>
      <c r="E733" s="115"/>
      <c r="F733" s="115"/>
      <c r="G733" s="115"/>
      <c r="H733" s="115"/>
      <c r="I733" s="115"/>
      <c r="J733" s="126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6"/>
      <c r="AF733" s="116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7"/>
    </row>
    <row r="734" spans="1:74" s="119" customFormat="1" ht="15" hidden="1" customHeight="1">
      <c r="A734" s="166"/>
      <c r="B734" s="162" t="s">
        <v>480</v>
      </c>
      <c r="C734" s="115"/>
      <c r="D734" s="115">
        <v>3</v>
      </c>
      <c r="E734" s="115"/>
      <c r="F734" s="115"/>
      <c r="G734" s="115"/>
      <c r="H734" s="115"/>
      <c r="I734" s="115"/>
      <c r="J734" s="126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7"/>
    </row>
    <row r="735" spans="1:74" s="119" customFormat="1" ht="15" hidden="1" customHeight="1">
      <c r="A735" s="226"/>
      <c r="B735" s="227" t="s">
        <v>576</v>
      </c>
      <c r="C735" s="145"/>
      <c r="D735" s="145">
        <v>0.5</v>
      </c>
      <c r="E735" s="145"/>
      <c r="F735" s="145"/>
      <c r="G735" s="145"/>
      <c r="H735" s="145"/>
      <c r="I735" s="145"/>
      <c r="J735" s="228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16"/>
      <c r="AO735" s="116"/>
      <c r="AP735" s="117"/>
    </row>
    <row r="736" spans="1:74" s="119" customFormat="1" ht="15" hidden="1" customHeight="1">
      <c r="A736" s="166"/>
      <c r="B736" s="162" t="s">
        <v>577</v>
      </c>
      <c r="C736" s="115"/>
      <c r="D736" s="115">
        <v>0.5</v>
      </c>
      <c r="E736" s="115"/>
      <c r="F736" s="115"/>
      <c r="G736" s="115"/>
      <c r="H736" s="115"/>
      <c r="I736" s="115"/>
      <c r="J736" s="126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6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7"/>
    </row>
    <row r="737" spans="1:42" s="119" customFormat="1" ht="15" hidden="1" customHeight="1">
      <c r="A737" s="166"/>
      <c r="B737" s="162" t="s">
        <v>583</v>
      </c>
      <c r="C737" s="115"/>
      <c r="D737" s="115">
        <v>5.5</v>
      </c>
      <c r="E737" s="115"/>
      <c r="F737" s="115"/>
      <c r="G737" s="115"/>
      <c r="H737" s="115"/>
      <c r="I737" s="115"/>
      <c r="J737" s="126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6"/>
      <c r="AF737" s="116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7"/>
    </row>
    <row r="738" spans="1:42" s="119" customFormat="1" ht="15" customHeight="1">
      <c r="A738" s="124">
        <v>3</v>
      </c>
      <c r="B738" s="125" t="s">
        <v>1287</v>
      </c>
      <c r="C738" s="126">
        <f>SUM(D738:AO738)</f>
        <v>18.670000000000002</v>
      </c>
      <c r="D738" s="126">
        <f>D739+D748</f>
        <v>15.670000000000002</v>
      </c>
      <c r="E738" s="126">
        <f>E739+E748</f>
        <v>3</v>
      </c>
      <c r="F738" s="126">
        <f t="shared" ref="F738:AD738" si="74">SUM(F740:F746)</f>
        <v>0</v>
      </c>
      <c r="G738" s="126">
        <f t="shared" si="74"/>
        <v>0</v>
      </c>
      <c r="H738" s="126">
        <f t="shared" si="74"/>
        <v>0</v>
      </c>
      <c r="I738" s="126">
        <f t="shared" si="74"/>
        <v>0</v>
      </c>
      <c r="J738" s="126">
        <f t="shared" si="74"/>
        <v>0</v>
      </c>
      <c r="K738" s="126">
        <f t="shared" si="74"/>
        <v>0</v>
      </c>
      <c r="L738" s="126">
        <f t="shared" si="74"/>
        <v>0</v>
      </c>
      <c r="M738" s="126">
        <f t="shared" si="74"/>
        <v>0</v>
      </c>
      <c r="N738" s="126">
        <f t="shared" si="74"/>
        <v>0</v>
      </c>
      <c r="O738" s="126">
        <f t="shared" si="74"/>
        <v>0</v>
      </c>
      <c r="P738" s="126">
        <f t="shared" si="74"/>
        <v>0</v>
      </c>
      <c r="Q738" s="126">
        <f t="shared" si="74"/>
        <v>0</v>
      </c>
      <c r="R738" s="126">
        <f t="shared" si="74"/>
        <v>0</v>
      </c>
      <c r="S738" s="126">
        <f t="shared" si="74"/>
        <v>0</v>
      </c>
      <c r="T738" s="126">
        <f t="shared" si="74"/>
        <v>0</v>
      </c>
      <c r="U738" s="126">
        <f t="shared" si="74"/>
        <v>0</v>
      </c>
      <c r="V738" s="126">
        <f t="shared" si="74"/>
        <v>0</v>
      </c>
      <c r="W738" s="126">
        <f t="shared" si="74"/>
        <v>0</v>
      </c>
      <c r="X738" s="126">
        <f t="shared" si="74"/>
        <v>0</v>
      </c>
      <c r="Y738" s="126">
        <f t="shared" si="74"/>
        <v>0</v>
      </c>
      <c r="Z738" s="126">
        <f t="shared" si="74"/>
        <v>0</v>
      </c>
      <c r="AA738" s="126">
        <f t="shared" si="74"/>
        <v>0</v>
      </c>
      <c r="AB738" s="126">
        <f t="shared" si="74"/>
        <v>0</v>
      </c>
      <c r="AC738" s="126">
        <f t="shared" si="74"/>
        <v>0</v>
      </c>
      <c r="AD738" s="126">
        <f t="shared" si="74"/>
        <v>0</v>
      </c>
      <c r="AE738" s="116"/>
      <c r="AF738" s="116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7"/>
    </row>
    <row r="739" spans="1:42" s="119" customFormat="1" ht="15" customHeight="1">
      <c r="A739" s="124"/>
      <c r="B739" s="123" t="s">
        <v>290</v>
      </c>
      <c r="C739" s="115">
        <f t="shared" ref="C739:C748" si="75">SUM(D739:AO739)</f>
        <v>13.670000000000002</v>
      </c>
      <c r="D739" s="115">
        <f>SUM(D740:D747)</f>
        <v>11.670000000000002</v>
      </c>
      <c r="E739" s="115">
        <f>SUM(E740:E746)</f>
        <v>2</v>
      </c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16"/>
      <c r="AF739" s="116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7"/>
    </row>
    <row r="740" spans="1:42" s="119" customFormat="1" ht="15" hidden="1" customHeight="1">
      <c r="A740" s="166"/>
      <c r="B740" s="162" t="s">
        <v>345</v>
      </c>
      <c r="C740" s="115">
        <f t="shared" si="75"/>
        <v>1</v>
      </c>
      <c r="D740" s="115"/>
      <c r="E740" s="115">
        <v>1</v>
      </c>
      <c r="F740" s="115"/>
      <c r="G740" s="115"/>
      <c r="H740" s="115"/>
      <c r="I740" s="115"/>
      <c r="J740" s="126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6"/>
      <c r="AF740" s="116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7"/>
    </row>
    <row r="741" spans="1:42" s="119" customFormat="1" ht="15" hidden="1" customHeight="1">
      <c r="A741" s="166"/>
      <c r="B741" s="162" t="s">
        <v>346</v>
      </c>
      <c r="C741" s="115">
        <f t="shared" si="75"/>
        <v>1</v>
      </c>
      <c r="D741" s="115"/>
      <c r="E741" s="115">
        <v>1</v>
      </c>
      <c r="F741" s="115"/>
      <c r="G741" s="115"/>
      <c r="H741" s="115"/>
      <c r="I741" s="115"/>
      <c r="J741" s="126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6"/>
      <c r="AF741" s="116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7"/>
    </row>
    <row r="742" spans="1:42" s="119" customFormat="1" ht="15" hidden="1" customHeight="1">
      <c r="A742" s="166"/>
      <c r="B742" s="162" t="s">
        <v>353</v>
      </c>
      <c r="C742" s="115">
        <f t="shared" si="75"/>
        <v>1</v>
      </c>
      <c r="D742" s="115">
        <v>1</v>
      </c>
      <c r="E742" s="115"/>
      <c r="F742" s="115"/>
      <c r="G742" s="115"/>
      <c r="H742" s="115"/>
      <c r="I742" s="115"/>
      <c r="J742" s="126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6"/>
      <c r="AF742" s="116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7"/>
    </row>
    <row r="743" spans="1:42" s="119" customFormat="1" ht="15" hidden="1" customHeight="1">
      <c r="A743" s="166"/>
      <c r="B743" s="162" t="s">
        <v>355</v>
      </c>
      <c r="C743" s="115">
        <f t="shared" si="75"/>
        <v>2.9</v>
      </c>
      <c r="D743" s="115">
        <v>2.9</v>
      </c>
      <c r="E743" s="115"/>
      <c r="F743" s="115"/>
      <c r="G743" s="115"/>
      <c r="H743" s="115"/>
      <c r="I743" s="115"/>
      <c r="J743" s="126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6"/>
      <c r="AF743" s="116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7"/>
    </row>
    <row r="744" spans="1:42" s="119" customFormat="1" ht="15" hidden="1" customHeight="1">
      <c r="A744" s="166"/>
      <c r="B744" s="162" t="s">
        <v>356</v>
      </c>
      <c r="C744" s="115">
        <f t="shared" si="75"/>
        <v>0.25</v>
      </c>
      <c r="D744" s="115">
        <v>0.25</v>
      </c>
      <c r="E744" s="115"/>
      <c r="F744" s="115"/>
      <c r="G744" s="115"/>
      <c r="H744" s="115"/>
      <c r="I744" s="115"/>
      <c r="J744" s="126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6"/>
      <c r="AF744" s="116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7"/>
    </row>
    <row r="745" spans="1:42" s="119" customFormat="1" ht="15" hidden="1" customHeight="1">
      <c r="A745" s="166"/>
      <c r="B745" s="162" t="s">
        <v>357</v>
      </c>
      <c r="C745" s="115">
        <f t="shared" si="75"/>
        <v>1</v>
      </c>
      <c r="D745" s="115">
        <v>1</v>
      </c>
      <c r="E745" s="115"/>
      <c r="F745" s="115"/>
      <c r="G745" s="115"/>
      <c r="H745" s="115"/>
      <c r="I745" s="115"/>
      <c r="J745" s="126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7"/>
    </row>
    <row r="746" spans="1:42" s="119" customFormat="1" ht="15" hidden="1" customHeight="1">
      <c r="A746" s="166"/>
      <c r="B746" s="162" t="s">
        <v>360</v>
      </c>
      <c r="C746" s="115">
        <f t="shared" si="75"/>
        <v>3.32</v>
      </c>
      <c r="D746" s="115">
        <v>3.32</v>
      </c>
      <c r="E746" s="115"/>
      <c r="F746" s="115"/>
      <c r="G746" s="115"/>
      <c r="H746" s="115"/>
      <c r="I746" s="115"/>
      <c r="J746" s="126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7"/>
    </row>
    <row r="747" spans="1:42" s="119" customFormat="1" ht="15" hidden="1" customHeight="1">
      <c r="A747" s="166"/>
      <c r="B747" s="162" t="s">
        <v>359</v>
      </c>
      <c r="C747" s="115">
        <f t="shared" si="75"/>
        <v>3.2</v>
      </c>
      <c r="D747" s="115">
        <v>3.2</v>
      </c>
      <c r="E747" s="115"/>
      <c r="F747" s="115"/>
      <c r="G747" s="115"/>
      <c r="H747" s="115"/>
      <c r="I747" s="115"/>
      <c r="J747" s="126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6"/>
      <c r="AF747" s="116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117"/>
    </row>
    <row r="748" spans="1:42" s="119" customFormat="1" ht="15" customHeight="1">
      <c r="A748" s="166"/>
      <c r="B748" s="123" t="s">
        <v>320</v>
      </c>
      <c r="C748" s="115">
        <f t="shared" si="75"/>
        <v>5</v>
      </c>
      <c r="D748" s="115">
        <f>SUM(D749)</f>
        <v>4</v>
      </c>
      <c r="E748" s="115">
        <f>SUM(E749:E750)</f>
        <v>1</v>
      </c>
      <c r="F748" s="115"/>
      <c r="G748" s="115"/>
      <c r="H748" s="115"/>
      <c r="I748" s="115"/>
      <c r="J748" s="126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6"/>
      <c r="AF748" s="116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117"/>
    </row>
    <row r="749" spans="1:42" s="119" customFormat="1" ht="15" hidden="1" customHeight="1">
      <c r="A749" s="166"/>
      <c r="B749" s="162" t="s">
        <v>11</v>
      </c>
      <c r="C749" s="115"/>
      <c r="D749" s="115">
        <v>4</v>
      </c>
      <c r="E749" s="115"/>
      <c r="F749" s="115"/>
      <c r="G749" s="115"/>
      <c r="H749" s="115"/>
      <c r="I749" s="115"/>
      <c r="J749" s="126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6"/>
      <c r="AF749" s="116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117"/>
    </row>
    <row r="750" spans="1:42" s="119" customFormat="1" ht="15" hidden="1" customHeight="1">
      <c r="A750" s="166"/>
      <c r="B750" s="162" t="s">
        <v>12</v>
      </c>
      <c r="C750" s="115"/>
      <c r="D750" s="115"/>
      <c r="E750" s="115">
        <v>1</v>
      </c>
      <c r="F750" s="115"/>
      <c r="G750" s="115"/>
      <c r="H750" s="115"/>
      <c r="I750" s="115"/>
      <c r="J750" s="126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6"/>
      <c r="AF750" s="116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117"/>
    </row>
    <row r="751" spans="1:42" s="119" customFormat="1" ht="15" customHeight="1">
      <c r="A751" s="124">
        <v>4</v>
      </c>
      <c r="B751" s="125" t="s">
        <v>1312</v>
      </c>
      <c r="C751" s="126">
        <f>SUM(D751:AO751)</f>
        <v>43.236999999999995</v>
      </c>
      <c r="D751" s="126">
        <f>D752</f>
        <v>30.806999999999999</v>
      </c>
      <c r="E751" s="126">
        <f t="shared" ref="E751:AD751" si="76">E752</f>
        <v>5.43</v>
      </c>
      <c r="F751" s="126">
        <f t="shared" si="76"/>
        <v>0</v>
      </c>
      <c r="G751" s="126">
        <f t="shared" si="76"/>
        <v>0</v>
      </c>
      <c r="H751" s="126">
        <f t="shared" si="76"/>
        <v>0</v>
      </c>
      <c r="I751" s="126">
        <f t="shared" si="76"/>
        <v>0</v>
      </c>
      <c r="J751" s="126">
        <f t="shared" si="76"/>
        <v>0</v>
      </c>
      <c r="K751" s="126">
        <f t="shared" si="76"/>
        <v>0</v>
      </c>
      <c r="L751" s="126">
        <f t="shared" si="76"/>
        <v>0</v>
      </c>
      <c r="M751" s="126">
        <f t="shared" si="76"/>
        <v>0</v>
      </c>
      <c r="N751" s="126">
        <f t="shared" si="76"/>
        <v>0</v>
      </c>
      <c r="O751" s="126">
        <f t="shared" si="76"/>
        <v>0</v>
      </c>
      <c r="P751" s="126">
        <f t="shared" si="76"/>
        <v>0</v>
      </c>
      <c r="Q751" s="126">
        <f t="shared" si="76"/>
        <v>0</v>
      </c>
      <c r="R751" s="126">
        <f t="shared" si="76"/>
        <v>0</v>
      </c>
      <c r="S751" s="126">
        <f t="shared" si="76"/>
        <v>0</v>
      </c>
      <c r="T751" s="126">
        <f t="shared" si="76"/>
        <v>0</v>
      </c>
      <c r="U751" s="126">
        <f t="shared" si="76"/>
        <v>0</v>
      </c>
      <c r="V751" s="126">
        <f t="shared" si="76"/>
        <v>0</v>
      </c>
      <c r="W751" s="126">
        <f t="shared" si="76"/>
        <v>0</v>
      </c>
      <c r="X751" s="126">
        <f t="shared" si="76"/>
        <v>7</v>
      </c>
      <c r="Y751" s="126">
        <f t="shared" si="76"/>
        <v>0</v>
      </c>
      <c r="Z751" s="126">
        <f t="shared" si="76"/>
        <v>0</v>
      </c>
      <c r="AA751" s="126">
        <f t="shared" si="76"/>
        <v>0</v>
      </c>
      <c r="AB751" s="126">
        <f t="shared" si="76"/>
        <v>0</v>
      </c>
      <c r="AC751" s="126">
        <f t="shared" si="76"/>
        <v>0</v>
      </c>
      <c r="AD751" s="126">
        <f t="shared" si="76"/>
        <v>0</v>
      </c>
      <c r="AE751" s="116"/>
      <c r="AF751" s="116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7"/>
    </row>
    <row r="752" spans="1:42" s="119" customFormat="1" ht="15" customHeight="1">
      <c r="A752" s="124"/>
      <c r="B752" s="215" t="s">
        <v>1214</v>
      </c>
      <c r="C752" s="126"/>
      <c r="D752" s="115">
        <f>SUM(D753:D768)</f>
        <v>30.806999999999999</v>
      </c>
      <c r="E752" s="115">
        <f t="shared" ref="E752:X752" si="77">SUM(E753:E768)</f>
        <v>5.43</v>
      </c>
      <c r="F752" s="115">
        <f t="shared" si="77"/>
        <v>0</v>
      </c>
      <c r="G752" s="115">
        <f t="shared" si="77"/>
        <v>0</v>
      </c>
      <c r="H752" s="115">
        <f t="shared" si="77"/>
        <v>0</v>
      </c>
      <c r="I752" s="115">
        <f t="shared" si="77"/>
        <v>0</v>
      </c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>
        <f t="shared" si="77"/>
        <v>0</v>
      </c>
      <c r="U752" s="115">
        <f t="shared" si="77"/>
        <v>0</v>
      </c>
      <c r="V752" s="115">
        <f t="shared" si="77"/>
        <v>0</v>
      </c>
      <c r="W752" s="115">
        <f t="shared" si="77"/>
        <v>0</v>
      </c>
      <c r="X752" s="115">
        <f t="shared" si="77"/>
        <v>7</v>
      </c>
      <c r="Y752" s="115"/>
      <c r="Z752" s="115"/>
      <c r="AA752" s="115"/>
      <c r="AB752" s="115"/>
      <c r="AC752" s="115"/>
      <c r="AD752" s="115"/>
      <c r="AE752" s="116"/>
      <c r="AF752" s="116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117"/>
    </row>
    <row r="753" spans="1:43" s="119" customFormat="1" ht="15" hidden="1" customHeight="1">
      <c r="A753" s="124"/>
      <c r="B753" s="162" t="s">
        <v>1313</v>
      </c>
      <c r="C753" s="126">
        <f t="shared" ref="C753:C771" si="78">SUM(D753:AO753)</f>
        <v>0</v>
      </c>
      <c r="D753" s="115">
        <v>0</v>
      </c>
      <c r="E753" s="115"/>
      <c r="F753" s="115"/>
      <c r="G753" s="115"/>
      <c r="H753" s="115"/>
      <c r="I753" s="115"/>
      <c r="J753" s="126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6"/>
      <c r="AF753" s="116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117"/>
      <c r="AQ753" s="121"/>
    </row>
    <row r="754" spans="1:43" s="119" customFormat="1" ht="15" hidden="1" customHeight="1">
      <c r="A754" s="124"/>
      <c r="B754" s="162" t="s">
        <v>542</v>
      </c>
      <c r="C754" s="126">
        <f t="shared" si="78"/>
        <v>0</v>
      </c>
      <c r="D754" s="115">
        <v>0</v>
      </c>
      <c r="E754" s="115"/>
      <c r="F754" s="115"/>
      <c r="G754" s="115"/>
      <c r="H754" s="115"/>
      <c r="I754" s="115"/>
      <c r="J754" s="126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6"/>
      <c r="AF754" s="116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117"/>
      <c r="AQ754" s="121"/>
    </row>
    <row r="755" spans="1:43" s="119" customFormat="1" ht="15" hidden="1" customHeight="1">
      <c r="A755" s="124"/>
      <c r="B755" s="162" t="s">
        <v>1314</v>
      </c>
      <c r="C755" s="126">
        <f t="shared" si="78"/>
        <v>3.4</v>
      </c>
      <c r="D755" s="115">
        <v>3.4</v>
      </c>
      <c r="E755" s="115"/>
      <c r="F755" s="115"/>
      <c r="G755" s="115"/>
      <c r="H755" s="115"/>
      <c r="I755" s="115"/>
      <c r="J755" s="126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6"/>
      <c r="AF755" s="116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117"/>
      <c r="AQ755" s="241"/>
    </row>
    <row r="756" spans="1:43" s="119" customFormat="1" ht="15" hidden="1" customHeight="1">
      <c r="A756" s="124"/>
      <c r="B756" s="162" t="s">
        <v>540</v>
      </c>
      <c r="C756" s="126">
        <f t="shared" si="78"/>
        <v>1.37</v>
      </c>
      <c r="D756" s="115">
        <v>1.37</v>
      </c>
      <c r="E756" s="115"/>
      <c r="F756" s="115"/>
      <c r="G756" s="115"/>
      <c r="H756" s="115"/>
      <c r="I756" s="115"/>
      <c r="J756" s="126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6"/>
      <c r="AF756" s="116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117"/>
    </row>
    <row r="757" spans="1:43" s="119" customFormat="1" ht="15" hidden="1" customHeight="1">
      <c r="A757" s="124"/>
      <c r="B757" s="162" t="s">
        <v>544</v>
      </c>
      <c r="C757" s="126">
        <f t="shared" si="78"/>
        <v>5</v>
      </c>
      <c r="D757" s="115">
        <v>5</v>
      </c>
      <c r="E757" s="115"/>
      <c r="F757" s="115"/>
      <c r="G757" s="115"/>
      <c r="H757" s="115"/>
      <c r="I757" s="115"/>
      <c r="J757" s="126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6"/>
      <c r="AF757" s="116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7"/>
      <c r="AQ757" s="241"/>
    </row>
    <row r="758" spans="1:43" s="119" customFormat="1" ht="15" hidden="1" customHeight="1">
      <c r="A758" s="124"/>
      <c r="B758" s="162" t="s">
        <v>548</v>
      </c>
      <c r="C758" s="126">
        <f t="shared" si="78"/>
        <v>3</v>
      </c>
      <c r="D758" s="115">
        <v>3</v>
      </c>
      <c r="E758" s="115"/>
      <c r="F758" s="115"/>
      <c r="G758" s="115"/>
      <c r="H758" s="115"/>
      <c r="I758" s="115"/>
      <c r="J758" s="126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6"/>
      <c r="AF758" s="116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117"/>
      <c r="AQ758" s="112"/>
    </row>
    <row r="759" spans="1:43" s="119" customFormat="1" ht="15" hidden="1" customHeight="1">
      <c r="A759" s="124"/>
      <c r="B759" s="162" t="s">
        <v>10</v>
      </c>
      <c r="C759" s="126">
        <f t="shared" si="78"/>
        <v>3</v>
      </c>
      <c r="D759" s="115"/>
      <c r="E759" s="115"/>
      <c r="F759" s="115"/>
      <c r="G759" s="115"/>
      <c r="H759" s="115"/>
      <c r="I759" s="115"/>
      <c r="J759" s="126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>
        <v>3</v>
      </c>
      <c r="Y759" s="115"/>
      <c r="Z759" s="115"/>
      <c r="AA759" s="115"/>
      <c r="AB759" s="115"/>
      <c r="AC759" s="115"/>
      <c r="AD759" s="115"/>
      <c r="AE759" s="116"/>
      <c r="AF759" s="116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117"/>
      <c r="AQ759" s="112"/>
    </row>
    <row r="760" spans="1:43" s="119" customFormat="1" ht="15" hidden="1" customHeight="1">
      <c r="A760" s="124"/>
      <c r="B760" s="162" t="s">
        <v>531</v>
      </c>
      <c r="C760" s="126">
        <f t="shared" si="78"/>
        <v>5</v>
      </c>
      <c r="D760" s="115">
        <v>5</v>
      </c>
      <c r="E760" s="115"/>
      <c r="F760" s="115"/>
      <c r="G760" s="115"/>
      <c r="H760" s="115"/>
      <c r="I760" s="115"/>
      <c r="J760" s="126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6"/>
      <c r="AF760" s="116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117"/>
      <c r="AQ760" s="112"/>
    </row>
    <row r="761" spans="1:43" s="119" customFormat="1" ht="15" hidden="1" customHeight="1">
      <c r="A761" s="124"/>
      <c r="B761" s="162" t="s">
        <v>534</v>
      </c>
      <c r="C761" s="126">
        <f t="shared" si="78"/>
        <v>2</v>
      </c>
      <c r="D761" s="115">
        <v>2</v>
      </c>
      <c r="E761" s="115"/>
      <c r="F761" s="115"/>
      <c r="G761" s="115"/>
      <c r="H761" s="115"/>
      <c r="I761" s="115"/>
      <c r="J761" s="126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6"/>
      <c r="AF761" s="116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117"/>
      <c r="AQ761" s="112"/>
    </row>
    <row r="762" spans="1:43" s="119" customFormat="1" ht="15" hidden="1" customHeight="1">
      <c r="A762" s="124"/>
      <c r="B762" s="162" t="s">
        <v>563</v>
      </c>
      <c r="C762" s="126">
        <f t="shared" si="78"/>
        <v>7</v>
      </c>
      <c r="D762" s="115">
        <v>7</v>
      </c>
      <c r="E762" s="115"/>
      <c r="F762" s="115"/>
      <c r="G762" s="115"/>
      <c r="H762" s="115"/>
      <c r="I762" s="115"/>
      <c r="J762" s="126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6"/>
      <c r="AF762" s="116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117"/>
      <c r="AQ762" s="112"/>
    </row>
    <row r="763" spans="1:43" s="119" customFormat="1" ht="15" hidden="1" customHeight="1">
      <c r="A763" s="124"/>
      <c r="B763" s="162" t="s">
        <v>556</v>
      </c>
      <c r="C763" s="126">
        <f t="shared" si="78"/>
        <v>2</v>
      </c>
      <c r="D763" s="115"/>
      <c r="E763" s="115"/>
      <c r="F763" s="115"/>
      <c r="G763" s="115"/>
      <c r="H763" s="115"/>
      <c r="I763" s="115"/>
      <c r="J763" s="126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>
        <v>2</v>
      </c>
      <c r="Y763" s="115"/>
      <c r="Z763" s="115"/>
      <c r="AA763" s="115"/>
      <c r="AB763" s="115"/>
      <c r="AC763" s="115"/>
      <c r="AD763" s="115"/>
      <c r="AE763" s="116"/>
      <c r="AF763" s="116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117"/>
    </row>
    <row r="764" spans="1:43" s="119" customFormat="1" ht="15" hidden="1" customHeight="1">
      <c r="A764" s="124"/>
      <c r="B764" s="162" t="s">
        <v>558</v>
      </c>
      <c r="C764" s="126">
        <f t="shared" si="78"/>
        <v>2</v>
      </c>
      <c r="D764" s="115"/>
      <c r="E764" s="115"/>
      <c r="F764" s="115"/>
      <c r="G764" s="115"/>
      <c r="H764" s="115"/>
      <c r="I764" s="115"/>
      <c r="J764" s="126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>
        <v>2</v>
      </c>
      <c r="Y764" s="115"/>
      <c r="Z764" s="115"/>
      <c r="AA764" s="115"/>
      <c r="AB764" s="115"/>
      <c r="AC764" s="115"/>
      <c r="AD764" s="115"/>
      <c r="AE764" s="116"/>
      <c r="AF764" s="116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117"/>
    </row>
    <row r="765" spans="1:43" s="119" customFormat="1" ht="15" hidden="1" customHeight="1">
      <c r="A765" s="124"/>
      <c r="B765" s="162" t="s">
        <v>1315</v>
      </c>
      <c r="C765" s="126">
        <f t="shared" si="78"/>
        <v>5.43</v>
      </c>
      <c r="D765" s="115"/>
      <c r="E765" s="115">
        <v>5.43</v>
      </c>
      <c r="F765" s="115"/>
      <c r="G765" s="115"/>
      <c r="H765" s="115"/>
      <c r="I765" s="115"/>
      <c r="J765" s="126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6"/>
      <c r="AF765" s="116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117"/>
    </row>
    <row r="766" spans="1:43" s="119" customFormat="1" ht="15" hidden="1" customHeight="1">
      <c r="A766" s="124"/>
      <c r="B766" s="162" t="s">
        <v>1316</v>
      </c>
      <c r="C766" s="126">
        <f t="shared" si="78"/>
        <v>1</v>
      </c>
      <c r="D766" s="115">
        <v>1</v>
      </c>
      <c r="E766" s="115"/>
      <c r="F766" s="115"/>
      <c r="G766" s="115"/>
      <c r="H766" s="115"/>
      <c r="I766" s="115"/>
      <c r="J766" s="126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6"/>
      <c r="AF766" s="116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117"/>
    </row>
    <row r="767" spans="1:43" s="119" customFormat="1" ht="15" hidden="1" customHeight="1">
      <c r="A767" s="124"/>
      <c r="B767" s="162" t="s">
        <v>1317</v>
      </c>
      <c r="C767" s="126">
        <f t="shared" si="78"/>
        <v>2</v>
      </c>
      <c r="D767" s="115">
        <v>2</v>
      </c>
      <c r="E767" s="115"/>
      <c r="F767" s="115"/>
      <c r="G767" s="115"/>
      <c r="H767" s="115"/>
      <c r="I767" s="115"/>
      <c r="J767" s="126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7"/>
    </row>
    <row r="768" spans="1:43" s="119" customFormat="1" ht="15" hidden="1" customHeight="1">
      <c r="A768" s="166"/>
      <c r="B768" s="162" t="s">
        <v>1318</v>
      </c>
      <c r="C768" s="126">
        <f t="shared" si="78"/>
        <v>1.0369999999999999</v>
      </c>
      <c r="D768" s="115">
        <v>1.0369999999999999</v>
      </c>
      <c r="E768" s="115"/>
      <c r="F768" s="115"/>
      <c r="G768" s="115"/>
      <c r="H768" s="115"/>
      <c r="I768" s="115"/>
      <c r="J768" s="126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6"/>
      <c r="AF768" s="116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117"/>
    </row>
    <row r="769" spans="1:74" s="119" customFormat="1" ht="15" customHeight="1">
      <c r="A769" s="124">
        <v>5</v>
      </c>
      <c r="B769" s="125" t="s">
        <v>13</v>
      </c>
      <c r="C769" s="126">
        <f t="shared" si="78"/>
        <v>31</v>
      </c>
      <c r="D769" s="126">
        <f>D770+D771</f>
        <v>31</v>
      </c>
      <c r="E769" s="115"/>
      <c r="F769" s="115"/>
      <c r="G769" s="115"/>
      <c r="H769" s="115"/>
      <c r="I769" s="115"/>
      <c r="J769" s="126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7"/>
    </row>
    <row r="770" spans="1:74" s="119" customFormat="1" ht="15" customHeight="1">
      <c r="A770" s="166"/>
      <c r="B770" s="162" t="s">
        <v>14</v>
      </c>
      <c r="C770" s="115">
        <f t="shared" si="78"/>
        <v>3</v>
      </c>
      <c r="D770" s="115">
        <v>3</v>
      </c>
      <c r="E770" s="115"/>
      <c r="F770" s="115"/>
      <c r="G770" s="115"/>
      <c r="H770" s="115"/>
      <c r="I770" s="115"/>
      <c r="J770" s="126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6"/>
      <c r="AF770" s="116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117"/>
    </row>
    <row r="771" spans="1:74" s="119" customFormat="1" ht="15" customHeight="1">
      <c r="A771" s="226"/>
      <c r="B771" s="114" t="s">
        <v>408</v>
      </c>
      <c r="C771" s="115">
        <f t="shared" si="78"/>
        <v>28</v>
      </c>
      <c r="D771" s="145">
        <v>28</v>
      </c>
      <c r="E771" s="145"/>
      <c r="F771" s="145"/>
      <c r="G771" s="145"/>
      <c r="H771" s="145"/>
      <c r="I771" s="145"/>
      <c r="J771" s="228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7"/>
    </row>
    <row r="772" spans="1:74" s="232" customFormat="1" ht="20.25" customHeight="1">
      <c r="A772" s="254"/>
      <c r="B772" s="229" t="s">
        <v>1216</v>
      </c>
      <c r="C772" s="230">
        <f t="shared" ref="C772:AO772" si="79">C703+C343+C671+C11</f>
        <v>29176.676999999996</v>
      </c>
      <c r="D772" s="230">
        <f t="shared" si="79"/>
        <v>11463.847</v>
      </c>
      <c r="E772" s="230">
        <f t="shared" si="79"/>
        <v>2485</v>
      </c>
      <c r="F772" s="230">
        <f t="shared" si="79"/>
        <v>0</v>
      </c>
      <c r="G772" s="230">
        <f t="shared" si="79"/>
        <v>0</v>
      </c>
      <c r="H772" s="230">
        <f t="shared" si="79"/>
        <v>0</v>
      </c>
      <c r="I772" s="230">
        <f t="shared" si="79"/>
        <v>0</v>
      </c>
      <c r="J772" s="230">
        <f t="shared" si="79"/>
        <v>68.5</v>
      </c>
      <c r="K772" s="230">
        <f t="shared" si="79"/>
        <v>0</v>
      </c>
      <c r="L772" s="230">
        <f t="shared" si="79"/>
        <v>1463.56</v>
      </c>
      <c r="M772" s="230">
        <f t="shared" si="79"/>
        <v>0</v>
      </c>
      <c r="N772" s="230">
        <f t="shared" si="79"/>
        <v>4190.5999999999995</v>
      </c>
      <c r="O772" s="230">
        <f t="shared" si="79"/>
        <v>0</v>
      </c>
      <c r="P772" s="230">
        <f t="shared" si="79"/>
        <v>4214.7299999999996</v>
      </c>
      <c r="Q772" s="230">
        <f t="shared" si="79"/>
        <v>0</v>
      </c>
      <c r="R772" s="230">
        <f t="shared" si="79"/>
        <v>0</v>
      </c>
      <c r="S772" s="230">
        <f t="shared" si="79"/>
        <v>37.94</v>
      </c>
      <c r="T772" s="230">
        <f t="shared" si="79"/>
        <v>0</v>
      </c>
      <c r="U772" s="230">
        <f t="shared" si="79"/>
        <v>0</v>
      </c>
      <c r="V772" s="230">
        <f t="shared" si="79"/>
        <v>0</v>
      </c>
      <c r="W772" s="230">
        <f t="shared" si="79"/>
        <v>0</v>
      </c>
      <c r="X772" s="230">
        <f t="shared" si="79"/>
        <v>3907.7799999999997</v>
      </c>
      <c r="Y772" s="230">
        <f t="shared" si="79"/>
        <v>464</v>
      </c>
      <c r="Z772" s="230">
        <f t="shared" si="79"/>
        <v>802.42</v>
      </c>
      <c r="AA772" s="230">
        <f t="shared" si="79"/>
        <v>0</v>
      </c>
      <c r="AB772" s="230">
        <f t="shared" si="79"/>
        <v>0</v>
      </c>
      <c r="AC772" s="230">
        <f t="shared" si="79"/>
        <v>0</v>
      </c>
      <c r="AD772" s="230">
        <f t="shared" si="79"/>
        <v>0</v>
      </c>
      <c r="AE772" s="230">
        <f t="shared" si="79"/>
        <v>0</v>
      </c>
      <c r="AF772" s="230">
        <f t="shared" si="79"/>
        <v>60</v>
      </c>
      <c r="AG772" s="230">
        <f t="shared" si="79"/>
        <v>0</v>
      </c>
      <c r="AH772" s="230">
        <f t="shared" si="79"/>
        <v>0</v>
      </c>
      <c r="AI772" s="230">
        <f t="shared" si="79"/>
        <v>0</v>
      </c>
      <c r="AJ772" s="230">
        <f t="shared" si="79"/>
        <v>0</v>
      </c>
      <c r="AK772" s="230">
        <f t="shared" si="79"/>
        <v>18.3</v>
      </c>
      <c r="AL772" s="230">
        <f t="shared" si="79"/>
        <v>0</v>
      </c>
      <c r="AM772" s="230">
        <f t="shared" si="79"/>
        <v>0</v>
      </c>
      <c r="AN772" s="230">
        <f t="shared" si="79"/>
        <v>0</v>
      </c>
      <c r="AO772" s="230">
        <f t="shared" si="79"/>
        <v>0</v>
      </c>
      <c r="AP772" s="230">
        <f>AP703+AP671+AP343+AP11</f>
        <v>0</v>
      </c>
      <c r="AQ772" s="231"/>
      <c r="AR772" s="231"/>
      <c r="AS772" s="231"/>
      <c r="AT772" s="231"/>
      <c r="AU772" s="231"/>
      <c r="AV772" s="231"/>
      <c r="AW772" s="231"/>
      <c r="AX772" s="231"/>
      <c r="AY772" s="231"/>
      <c r="AZ772" s="231"/>
      <c r="BA772" s="231"/>
      <c r="BB772" s="231"/>
      <c r="BC772" s="231"/>
      <c r="BD772" s="231"/>
      <c r="BE772" s="231"/>
      <c r="BF772" s="231"/>
      <c r="BG772" s="231"/>
      <c r="BH772" s="231"/>
      <c r="BI772" s="231"/>
      <c r="BJ772" s="231"/>
      <c r="BK772" s="231"/>
      <c r="BL772" s="231"/>
      <c r="BM772" s="231"/>
      <c r="BN772" s="231"/>
      <c r="BO772" s="231"/>
      <c r="BP772" s="231"/>
      <c r="BQ772" s="231"/>
      <c r="BR772" s="231"/>
      <c r="BS772" s="231"/>
      <c r="BT772" s="231"/>
      <c r="BU772" s="231"/>
      <c r="BV772" s="231"/>
    </row>
    <row r="773" spans="1:74" s="233" customFormat="1">
      <c r="C773" s="234"/>
      <c r="D773" s="235"/>
      <c r="E773" s="234"/>
      <c r="F773" s="234"/>
      <c r="G773" s="234"/>
      <c r="H773" s="234"/>
      <c r="I773" s="234"/>
      <c r="J773" s="234"/>
      <c r="K773" s="234"/>
      <c r="L773" s="234"/>
      <c r="M773" s="234"/>
      <c r="N773" s="234"/>
      <c r="O773" s="234"/>
      <c r="P773" s="234"/>
      <c r="Q773" s="234"/>
      <c r="R773" s="234"/>
      <c r="S773" s="234"/>
      <c r="T773" s="234"/>
      <c r="U773" s="234"/>
      <c r="V773" s="234"/>
      <c r="W773" s="234"/>
      <c r="X773" s="234"/>
      <c r="Y773" s="234"/>
      <c r="Z773" s="234"/>
      <c r="AA773" s="234"/>
      <c r="AB773" s="234"/>
      <c r="AC773" s="234"/>
      <c r="AD773" s="234"/>
      <c r="AE773" s="234"/>
      <c r="AF773" s="234"/>
      <c r="AG773" s="234"/>
      <c r="AH773" s="234"/>
      <c r="AI773" s="234"/>
      <c r="AJ773" s="234"/>
      <c r="AK773" s="234"/>
      <c r="AL773" s="234"/>
      <c r="AM773" s="234"/>
      <c r="AN773" s="234"/>
      <c r="AO773" s="234"/>
      <c r="AP773" s="234"/>
      <c r="AQ773" s="236"/>
      <c r="AR773" s="236"/>
      <c r="AS773" s="236"/>
      <c r="AT773" s="236"/>
      <c r="AU773" s="236"/>
      <c r="AV773" s="236"/>
      <c r="AW773" s="236"/>
      <c r="AX773" s="236"/>
      <c r="AY773" s="236"/>
      <c r="AZ773" s="236"/>
      <c r="BA773" s="236"/>
      <c r="BB773" s="236"/>
      <c r="BC773" s="236"/>
      <c r="BD773" s="236"/>
      <c r="BE773" s="236"/>
      <c r="BF773" s="236"/>
      <c r="BG773" s="236"/>
      <c r="BH773" s="236"/>
      <c r="BI773" s="236"/>
      <c r="BJ773" s="236"/>
      <c r="BK773" s="236"/>
      <c r="BL773" s="236"/>
      <c r="BM773" s="236"/>
      <c r="BN773" s="236"/>
      <c r="BO773" s="236"/>
      <c r="BP773" s="236"/>
      <c r="BQ773" s="236"/>
      <c r="BR773" s="236"/>
      <c r="BS773" s="236"/>
      <c r="BT773" s="236"/>
      <c r="BU773" s="236"/>
      <c r="BV773" s="236"/>
    </row>
    <row r="774" spans="1:74">
      <c r="C774" s="2"/>
      <c r="D774" s="2"/>
      <c r="E774" s="2"/>
      <c r="J774" s="2"/>
      <c r="L774" s="2"/>
      <c r="AQ774" s="238"/>
    </row>
    <row r="775" spans="1:74">
      <c r="B775" s="2"/>
      <c r="D775" s="2"/>
      <c r="N775" s="2"/>
      <c r="W775" s="2"/>
    </row>
    <row r="776" spans="1:74">
      <c r="B776" s="2"/>
      <c r="D776" s="2"/>
    </row>
    <row r="777" spans="1:74">
      <c r="D777" s="2"/>
      <c r="E777" s="2"/>
      <c r="J777" s="315"/>
      <c r="K777" s="315"/>
      <c r="L777" s="315"/>
    </row>
    <row r="778" spans="1:74">
      <c r="B778" s="2"/>
      <c r="D778" s="2"/>
      <c r="W778" s="2"/>
    </row>
    <row r="780" spans="1:74">
      <c r="B780" s="2"/>
    </row>
    <row r="781" spans="1:74">
      <c r="B781" s="2"/>
    </row>
    <row r="783" spans="1:74">
      <c r="J783" s="316"/>
      <c r="K783" s="316"/>
      <c r="L783" s="316"/>
    </row>
    <row r="789" spans="5:5">
      <c r="E789" s="2"/>
    </row>
    <row r="790" spans="5:5">
      <c r="E790" s="2"/>
    </row>
  </sheetData>
  <mergeCells count="70">
    <mergeCell ref="A2:AP2"/>
    <mergeCell ref="A3:AP3"/>
    <mergeCell ref="A4:AP4"/>
    <mergeCell ref="AC9:AC10"/>
    <mergeCell ref="O9:O10"/>
    <mergeCell ref="AK7:AL8"/>
    <mergeCell ref="F8:G8"/>
    <mergeCell ref="F9:F10"/>
    <mergeCell ref="G9:G10"/>
    <mergeCell ref="H8:I8"/>
    <mergeCell ref="C5:C10"/>
    <mergeCell ref="AO7:AO10"/>
    <mergeCell ref="Z9:Z10"/>
    <mergeCell ref="Y9:Y10"/>
    <mergeCell ref="AM9:AM10"/>
    <mergeCell ref="AN9:AN10"/>
    <mergeCell ref="AK9:AK10"/>
    <mergeCell ref="AE9:AE10"/>
    <mergeCell ref="AH9:AH10"/>
    <mergeCell ref="AI9:AI10"/>
    <mergeCell ref="AF9:AF10"/>
    <mergeCell ref="A1:AN1"/>
    <mergeCell ref="AH8:AI8"/>
    <mergeCell ref="Z8:AA8"/>
    <mergeCell ref="AF8:AG8"/>
    <mergeCell ref="AB8:AC8"/>
    <mergeCell ref="L8:M8"/>
    <mergeCell ref="AM7:AN8"/>
    <mergeCell ref="A5:A10"/>
    <mergeCell ref="AJ8:AJ10"/>
    <mergeCell ref="AL9:AL10"/>
    <mergeCell ref="E9:E10"/>
    <mergeCell ref="X8:Y8"/>
    <mergeCell ref="X9:X10"/>
    <mergeCell ref="D6:W6"/>
    <mergeCell ref="X6:AO6"/>
    <mergeCell ref="J8:K8"/>
    <mergeCell ref="P8:Q8"/>
    <mergeCell ref="P9:P10"/>
    <mergeCell ref="Q9:Q10"/>
    <mergeCell ref="AG9:AG10"/>
    <mergeCell ref="AP5:AP10"/>
    <mergeCell ref="D9:D10"/>
    <mergeCell ref="S9:S10"/>
    <mergeCell ref="S7:T8"/>
    <mergeCell ref="U7:V8"/>
    <mergeCell ref="R8:R10"/>
    <mergeCell ref="I9:I10"/>
    <mergeCell ref="J9:J10"/>
    <mergeCell ref="AD8:AE8"/>
    <mergeCell ref="D7:R7"/>
    <mergeCell ref="B5:B10"/>
    <mergeCell ref="N8:O8"/>
    <mergeCell ref="N9:N10"/>
    <mergeCell ref="H9:H10"/>
    <mergeCell ref="L9:L10"/>
    <mergeCell ref="D5:AO5"/>
    <mergeCell ref="D8:E8"/>
    <mergeCell ref="X7:AJ7"/>
    <mergeCell ref="AA9:AA10"/>
    <mergeCell ref="J777:L777"/>
    <mergeCell ref="J783:L783"/>
    <mergeCell ref="AB9:AB10"/>
    <mergeCell ref="AD9:AD10"/>
    <mergeCell ref="K9:K10"/>
    <mergeCell ref="M9:M10"/>
    <mergeCell ref="W7:W10"/>
    <mergeCell ref="T9:T10"/>
    <mergeCell ref="U9:U10"/>
    <mergeCell ref="V9:V10"/>
  </mergeCells>
  <phoneticPr fontId="2" type="noConversion"/>
  <pageMargins left="0.2" right="0.2" top="0.3" bottom="0.32" header="0.31" footer="0.3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Phụ lục 01 (2016)</vt:lpstr>
      <vt:lpstr>Phụ lục 03</vt:lpstr>
      <vt:lpstr>Giải trình diện tích tăng giảm</vt:lpstr>
      <vt:lpstr>Phụ lục 02 (2016)</vt:lpstr>
      <vt:lpstr>'Phụ lục 01 (2016)'!Print_Area</vt:lpstr>
      <vt:lpstr>'Phụ lục 02 (2016)'!Print_Area</vt:lpstr>
      <vt:lpstr>'Phụ lục 01 (2016)'!Print_Titles</vt:lpstr>
      <vt:lpstr>'Phụ lục 02 (2016)'!Print_Titles</vt:lpstr>
      <vt:lpstr>'Phụ lục 03'!Print_Titles</vt:lpstr>
    </vt:vector>
  </TitlesOfParts>
  <Company>VIETHAND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Van .</dc:creator>
  <cp:lastModifiedBy>thu hoa</cp:lastModifiedBy>
  <cp:lastPrinted>2016-03-28T09:13:18Z</cp:lastPrinted>
  <dcterms:created xsi:type="dcterms:W3CDTF">2012-03-06T01:15:50Z</dcterms:created>
  <dcterms:modified xsi:type="dcterms:W3CDTF">2016-03-31T01:28:44Z</dcterms:modified>
</cp:coreProperties>
</file>