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1260" windowWidth="19200" windowHeight="5040" tabRatio="720"/>
  </bookViews>
  <sheets>
    <sheet name="QD" sheetId="26" r:id="rId1"/>
    <sheet name="CV" sheetId="5" r:id="rId2"/>
    <sheet name="Sheet1" sheetId="22" r:id="rId3"/>
  </sheets>
  <definedNames>
    <definedName name="_xlnm._FilterDatabase" localSheetId="1" hidden="1">CV!$A$8:$V$350</definedName>
    <definedName name="_xlnm._FilterDatabase" localSheetId="0" hidden="1">QD!$A$8:$U$350</definedName>
    <definedName name="_xlnm.Print_Titles" localSheetId="1">CV!$4:$8</definedName>
    <definedName name="_xlnm.Print_Titles" localSheetId="0">QD!$4:$8</definedName>
    <definedName name="Z_0B8F73CD_F511_4AF8_BA4E_D1A174525FCD_.wvu.Cols" localSheetId="1" hidden="1">CV!$C:$G,CV!#REF!,CV!#REF!</definedName>
    <definedName name="Z_0B8F73CD_F511_4AF8_BA4E_D1A174525FCD_.wvu.Cols" localSheetId="0" hidden="1">QD!$C:$G,QD!#REF!,QD!#REF!</definedName>
    <definedName name="Z_0B8F73CD_F511_4AF8_BA4E_D1A174525FCD_.wvu.FilterData" localSheetId="1" hidden="1">CV!$A$8:$V$349</definedName>
    <definedName name="Z_0B8F73CD_F511_4AF8_BA4E_D1A174525FCD_.wvu.FilterData" localSheetId="0" hidden="1">QD!$A$8:$U$349</definedName>
    <definedName name="Z_0B8F73CD_F511_4AF8_BA4E_D1A174525FCD_.wvu.PrintTitles" localSheetId="1" hidden="1">CV!$4:$7</definedName>
    <definedName name="Z_0B8F73CD_F511_4AF8_BA4E_D1A174525FCD_.wvu.PrintTitles" localSheetId="0" hidden="1">QD!$4:$7</definedName>
    <definedName name="Z_1F2FE49A_48DE_4818_8B14_5EF136A05F63_.wvu.FilterData" localSheetId="1" hidden="1">CV!$A$7:$IF$328</definedName>
    <definedName name="Z_1F2FE49A_48DE_4818_8B14_5EF136A05F63_.wvu.FilterData" localSheetId="0" hidden="1">QD!$A$7:$IE$328</definedName>
    <definedName name="Z_1F2FE49A_48DE_4818_8B14_5EF136A05F63_.wvu.PrintTitles" localSheetId="1" hidden="1">CV!$4:$7</definedName>
    <definedName name="Z_1F2FE49A_48DE_4818_8B14_5EF136A05F63_.wvu.PrintTitles" localSheetId="0" hidden="1">QD!$4:$7</definedName>
  </definedNames>
  <calcPr calcId="124519" calcOnSave="0" concurrentCalc="0"/>
  <customWorkbookViews>
    <customWorkbookView name="Admin - Personal View" guid="{0B8F73CD-F511-4AF8-BA4E-D1A174525FCD}" mergeInterval="0" personalView="1" maximized="1" windowWidth="1362" windowHeight="543" activeSheetId="1"/>
    <customWorkbookView name="VNN.R9 - Personal View" guid="{1F2FE49A-48DE-4818-8B14-5EF136A05F63}" mergeInterval="0" personalView="1" maximized="1" xWindow="1" yWindow="1" windowWidth="1362" windowHeight="538" activeSheetId="1"/>
  </customWorkbookViews>
</workbook>
</file>

<file path=xl/calcChain.xml><?xml version="1.0" encoding="utf-8"?>
<calcChain xmlns="http://schemas.openxmlformats.org/spreadsheetml/2006/main">
  <c r="N344" i="26"/>
  <c r="N343"/>
  <c r="T341"/>
  <c r="T332" s="1"/>
  <c r="S341"/>
  <c r="R341"/>
  <c r="Q341"/>
  <c r="P341"/>
  <c r="O341"/>
  <c r="M341"/>
  <c r="L341"/>
  <c r="N340"/>
  <c r="N333" s="1"/>
  <c r="Q335"/>
  <c r="T333"/>
  <c r="S333"/>
  <c r="S332" s="1"/>
  <c r="R333"/>
  <c r="Q333"/>
  <c r="Q332" s="1"/>
  <c r="P333"/>
  <c r="O333"/>
  <c r="O332" s="1"/>
  <c r="M333"/>
  <c r="M332" s="1"/>
  <c r="L333"/>
  <c r="R332"/>
  <c r="P332"/>
  <c r="L332"/>
  <c r="M330"/>
  <c r="N330" s="1"/>
  <c r="M328"/>
  <c r="N328" s="1"/>
  <c r="M327"/>
  <c r="N327" s="1"/>
  <c r="M326"/>
  <c r="N326" s="1"/>
  <c r="N316" s="1"/>
  <c r="N324"/>
  <c r="M322"/>
  <c r="M316" s="1"/>
  <c r="M304" s="1"/>
  <c r="T316"/>
  <c r="S316"/>
  <c r="S304" s="1"/>
  <c r="R316"/>
  <c r="Q316"/>
  <c r="P316"/>
  <c r="O316"/>
  <c r="L316"/>
  <c r="Q315"/>
  <c r="L315"/>
  <c r="Q313"/>
  <c r="N313"/>
  <c r="Q311"/>
  <c r="O310"/>
  <c r="Q310" s="1"/>
  <c r="Q305" s="1"/>
  <c r="Q304" s="1"/>
  <c r="Q296" s="1"/>
  <c r="N310"/>
  <c r="N309"/>
  <c r="N308"/>
  <c r="N307"/>
  <c r="N306"/>
  <c r="T305"/>
  <c r="T304" s="1"/>
  <c r="S305"/>
  <c r="R305"/>
  <c r="R304" s="1"/>
  <c r="P305"/>
  <c r="P304" s="1"/>
  <c r="N305"/>
  <c r="N304" s="1"/>
  <c r="M305"/>
  <c r="L305"/>
  <c r="L304" s="1"/>
  <c r="O300"/>
  <c r="T298"/>
  <c r="T297" s="1"/>
  <c r="S298"/>
  <c r="S297" s="1"/>
  <c r="R298"/>
  <c r="Q298"/>
  <c r="Q297" s="1"/>
  <c r="P298"/>
  <c r="P297" s="1"/>
  <c r="O298"/>
  <c r="O297" s="1"/>
  <c r="N298"/>
  <c r="M298"/>
  <c r="M297" s="1"/>
  <c r="L298"/>
  <c r="L297" s="1"/>
  <c r="R297"/>
  <c r="N297"/>
  <c r="N295"/>
  <c r="N294" s="1"/>
  <c r="T294"/>
  <c r="S294"/>
  <c r="R294"/>
  <c r="Q294"/>
  <c r="P294"/>
  <c r="O294"/>
  <c r="M294"/>
  <c r="L294"/>
  <c r="O293"/>
  <c r="Q293" s="1"/>
  <c r="Q291" s="1"/>
  <c r="N293"/>
  <c r="N291" s="1"/>
  <c r="T291"/>
  <c r="S291"/>
  <c r="R291"/>
  <c r="P291"/>
  <c r="M291"/>
  <c r="L291"/>
  <c r="Q288"/>
  <c r="Q287" s="1"/>
  <c r="N288"/>
  <c r="T287"/>
  <c r="S287"/>
  <c r="R287"/>
  <c r="P287"/>
  <c r="O287"/>
  <c r="N287"/>
  <c r="M287"/>
  <c r="L287"/>
  <c r="Q285"/>
  <c r="N285"/>
  <c r="Q284"/>
  <c r="N284"/>
  <c r="N283"/>
  <c r="N282" s="1"/>
  <c r="T282"/>
  <c r="S282"/>
  <c r="R282"/>
  <c r="Q282"/>
  <c r="P282"/>
  <c r="O282"/>
  <c r="M282"/>
  <c r="L282"/>
  <c r="Q281"/>
  <c r="N281"/>
  <c r="Q280"/>
  <c r="N280"/>
  <c r="Q279"/>
  <c r="N279"/>
  <c r="Q278"/>
  <c r="N278"/>
  <c r="Q277"/>
  <c r="N277"/>
  <c r="Q276"/>
  <c r="Q274" s="1"/>
  <c r="N276"/>
  <c r="N274" s="1"/>
  <c r="T274"/>
  <c r="S274"/>
  <c r="R274"/>
  <c r="R273" s="1"/>
  <c r="P274"/>
  <c r="O274"/>
  <c r="M274"/>
  <c r="M273" s="1"/>
  <c r="L274"/>
  <c r="T273"/>
  <c r="P273"/>
  <c r="L273"/>
  <c r="T270"/>
  <c r="S270"/>
  <c r="R270"/>
  <c r="Q270"/>
  <c r="P270"/>
  <c r="O270"/>
  <c r="N270"/>
  <c r="M270"/>
  <c r="L270"/>
  <c r="T247"/>
  <c r="S247"/>
  <c r="R247"/>
  <c r="Q247"/>
  <c r="P247"/>
  <c r="O247"/>
  <c r="N247"/>
  <c r="M247"/>
  <c r="L247"/>
  <c r="T245"/>
  <c r="T244" s="1"/>
  <c r="T243" s="1"/>
  <c r="S245"/>
  <c r="R245"/>
  <c r="Q245"/>
  <c r="P245"/>
  <c r="P244" s="1"/>
  <c r="P243" s="1"/>
  <c r="O245"/>
  <c r="N245"/>
  <c r="M245"/>
  <c r="L245"/>
  <c r="L244" s="1"/>
  <c r="L243" s="1"/>
  <c r="R244"/>
  <c r="N244"/>
  <c r="T240"/>
  <c r="S240"/>
  <c r="R240"/>
  <c r="Q240"/>
  <c r="P240"/>
  <c r="O240"/>
  <c r="N240"/>
  <c r="M240"/>
  <c r="L240"/>
  <c r="Q239"/>
  <c r="N239"/>
  <c r="N237" s="1"/>
  <c r="T237"/>
  <c r="S237"/>
  <c r="R237"/>
  <c r="Q237"/>
  <c r="P237"/>
  <c r="O237"/>
  <c r="M237"/>
  <c r="L237"/>
  <c r="Q236"/>
  <c r="Q234" s="1"/>
  <c r="N235"/>
  <c r="T234"/>
  <c r="S234"/>
  <c r="S233" s="1"/>
  <c r="R234"/>
  <c r="P234"/>
  <c r="P233" s="1"/>
  <c r="O234"/>
  <c r="N234"/>
  <c r="N233" s="1"/>
  <c r="M234"/>
  <c r="L234"/>
  <c r="L233" s="1"/>
  <c r="O233"/>
  <c r="M233"/>
  <c r="N228"/>
  <c r="O226"/>
  <c r="Q226" s="1"/>
  <c r="O223"/>
  <c r="Q223" s="1"/>
  <c r="Q222"/>
  <c r="N222"/>
  <c r="O221"/>
  <c r="Q221" s="1"/>
  <c r="Q220"/>
  <c r="O220"/>
  <c r="O218" s="1"/>
  <c r="O194" s="1"/>
  <c r="O189" s="1"/>
  <c r="Q219"/>
  <c r="T218"/>
  <c r="S218"/>
  <c r="R218"/>
  <c r="P218"/>
  <c r="N218"/>
  <c r="M218"/>
  <c r="L218"/>
  <c r="N214"/>
  <c r="Q204"/>
  <c r="N203"/>
  <c r="N202"/>
  <c r="N195" s="1"/>
  <c r="N194" s="1"/>
  <c r="T195"/>
  <c r="S195"/>
  <c r="R195"/>
  <c r="Q195"/>
  <c r="P195"/>
  <c r="O195"/>
  <c r="M195"/>
  <c r="M194" s="1"/>
  <c r="M189" s="1"/>
  <c r="L195"/>
  <c r="S194"/>
  <c r="N192"/>
  <c r="N190" s="1"/>
  <c r="T190"/>
  <c r="S190"/>
  <c r="S189" s="1"/>
  <c r="R190"/>
  <c r="Q190"/>
  <c r="P190"/>
  <c r="O190"/>
  <c r="M190"/>
  <c r="L190"/>
  <c r="Q188"/>
  <c r="N188"/>
  <c r="N186"/>
  <c r="O184"/>
  <c r="Q183"/>
  <c r="O183"/>
  <c r="N183"/>
  <c r="N180" s="1"/>
  <c r="T180"/>
  <c r="S180"/>
  <c r="R180"/>
  <c r="Q180"/>
  <c r="P180"/>
  <c r="O180"/>
  <c r="M180"/>
  <c r="L180"/>
  <c r="Q175"/>
  <c r="Q173" s="1"/>
  <c r="N174"/>
  <c r="T173"/>
  <c r="S173"/>
  <c r="R173"/>
  <c r="P173"/>
  <c r="O173"/>
  <c r="N173"/>
  <c r="M173"/>
  <c r="L173"/>
  <c r="N172"/>
  <c r="O169"/>
  <c r="Q168"/>
  <c r="O168"/>
  <c r="Q167"/>
  <c r="O167"/>
  <c r="Q166"/>
  <c r="O166"/>
  <c r="Q165"/>
  <c r="O165"/>
  <c r="Q164"/>
  <c r="O164"/>
  <c r="O155" s="1"/>
  <c r="O151" s="1"/>
  <c r="L162"/>
  <c r="Q160"/>
  <c r="O160"/>
  <c r="Q158"/>
  <c r="Q155" s="1"/>
  <c r="O158"/>
  <c r="T155"/>
  <c r="S155"/>
  <c r="R155"/>
  <c r="R151" s="1"/>
  <c r="P155"/>
  <c r="N155"/>
  <c r="M155"/>
  <c r="L155"/>
  <c r="L151" s="1"/>
  <c r="T152"/>
  <c r="T151"/>
  <c r="P151"/>
  <c r="O148"/>
  <c r="O146" s="1"/>
  <c r="N148"/>
  <c r="N146" s="1"/>
  <c r="T146"/>
  <c r="S146"/>
  <c r="R146"/>
  <c r="Q146"/>
  <c r="P146"/>
  <c r="M146"/>
  <c r="L146"/>
  <c r="R144"/>
  <c r="R123" s="1"/>
  <c r="N144"/>
  <c r="N143"/>
  <c r="Q140"/>
  <c r="N140"/>
  <c r="O138"/>
  <c r="O137"/>
  <c r="Q136"/>
  <c r="O136"/>
  <c r="Q135"/>
  <c r="O135"/>
  <c r="Q134"/>
  <c r="O134"/>
  <c r="Q133"/>
  <c r="O133"/>
  <c r="O131"/>
  <c r="Q131" s="1"/>
  <c r="N131"/>
  <c r="O130"/>
  <c r="Q130" s="1"/>
  <c r="N130"/>
  <c r="O126"/>
  <c r="Q126" s="1"/>
  <c r="O125"/>
  <c r="Q125" s="1"/>
  <c r="Q124"/>
  <c r="O124"/>
  <c r="T123"/>
  <c r="S123"/>
  <c r="P123"/>
  <c r="M123"/>
  <c r="L123"/>
  <c r="T79"/>
  <c r="S79"/>
  <c r="R79"/>
  <c r="Q79"/>
  <c r="P79"/>
  <c r="O79"/>
  <c r="N79"/>
  <c r="M79"/>
  <c r="L79"/>
  <c r="L27" s="1"/>
  <c r="T35"/>
  <c r="S35"/>
  <c r="S27" s="1"/>
  <c r="R35"/>
  <c r="Q35"/>
  <c r="Q27" s="1"/>
  <c r="P35"/>
  <c r="O35"/>
  <c r="O27" s="1"/>
  <c r="N35"/>
  <c r="M35"/>
  <c r="L35"/>
  <c r="T28"/>
  <c r="S28"/>
  <c r="R28"/>
  <c r="R27" s="1"/>
  <c r="Q28"/>
  <c r="P28"/>
  <c r="P27" s="1"/>
  <c r="N28"/>
  <c r="M28"/>
  <c r="M27" s="1"/>
  <c r="L28"/>
  <c r="T27"/>
  <c r="N27"/>
  <c r="T24"/>
  <c r="S24"/>
  <c r="R24"/>
  <c r="Q24"/>
  <c r="P24"/>
  <c r="O24"/>
  <c r="N24"/>
  <c r="M24"/>
  <c r="L24"/>
  <c r="R23"/>
  <c r="R20" s="1"/>
  <c r="O22"/>
  <c r="Q22" s="1"/>
  <c r="Q20" s="1"/>
  <c r="Q17" s="1"/>
  <c r="T20"/>
  <c r="S20"/>
  <c r="S17" s="1"/>
  <c r="P20"/>
  <c r="O20"/>
  <c r="N20"/>
  <c r="M20"/>
  <c r="M17" s="1"/>
  <c r="L20"/>
  <c r="T18"/>
  <c r="T17" s="1"/>
  <c r="T10" s="1"/>
  <c r="S18"/>
  <c r="R18"/>
  <c r="Q18"/>
  <c r="P18"/>
  <c r="P17" s="1"/>
  <c r="O18"/>
  <c r="N18"/>
  <c r="N17" s="1"/>
  <c r="M18"/>
  <c r="L18"/>
  <c r="L17" s="1"/>
  <c r="O17"/>
  <c r="M16"/>
  <c r="R15"/>
  <c r="Q15"/>
  <c r="O15"/>
  <c r="M15"/>
  <c r="T14"/>
  <c r="S14"/>
  <c r="R14"/>
  <c r="Q14"/>
  <c r="P14"/>
  <c r="O14"/>
  <c r="N14"/>
  <c r="M14"/>
  <c r="M10" s="1"/>
  <c r="M9" s="1"/>
  <c r="L14"/>
  <c r="T151" i="5"/>
  <c r="M155"/>
  <c r="N155"/>
  <c r="O155"/>
  <c r="P155"/>
  <c r="Q155"/>
  <c r="R155"/>
  <c r="S155"/>
  <c r="T155"/>
  <c r="L155"/>
  <c r="N172"/>
  <c r="O169"/>
  <c r="Q168"/>
  <c r="O168"/>
  <c r="Q167"/>
  <c r="O167"/>
  <c r="Q166"/>
  <c r="O166"/>
  <c r="Q165"/>
  <c r="O165"/>
  <c r="Q164"/>
  <c r="O164"/>
  <c r="L162"/>
  <c r="Q160"/>
  <c r="O160"/>
  <c r="Q158"/>
  <c r="O158"/>
  <c r="N341" i="26" l="1"/>
  <c r="N332" s="1"/>
  <c r="N296" s="1"/>
  <c r="Q194"/>
  <c r="Q189" s="1"/>
  <c r="Q218"/>
  <c r="L10"/>
  <c r="P10"/>
  <c r="S151"/>
  <c r="N151"/>
  <c r="N189"/>
  <c r="L232"/>
  <c r="P232"/>
  <c r="R243"/>
  <c r="L296"/>
  <c r="R296"/>
  <c r="T296"/>
  <c r="S296"/>
  <c r="S10"/>
  <c r="O123"/>
  <c r="O10" s="1"/>
  <c r="Q123"/>
  <c r="Q10" s="1"/>
  <c r="N123"/>
  <c r="N10" s="1"/>
  <c r="M151"/>
  <c r="L194"/>
  <c r="L189" s="1"/>
  <c r="P194"/>
  <c r="P189" s="1"/>
  <c r="R194"/>
  <c r="R189" s="1"/>
  <c r="T194"/>
  <c r="T189" s="1"/>
  <c r="U189" s="1"/>
  <c r="R233"/>
  <c r="T233"/>
  <c r="T232" s="1"/>
  <c r="Q233"/>
  <c r="M244"/>
  <c r="O244"/>
  <c r="Q244"/>
  <c r="S244"/>
  <c r="O273"/>
  <c r="S273"/>
  <c r="N273"/>
  <c r="N243" s="1"/>
  <c r="N232" s="1"/>
  <c r="O291"/>
  <c r="P296"/>
  <c r="M296"/>
  <c r="R17"/>
  <c r="R10" s="1"/>
  <c r="R9" s="1"/>
  <c r="Q151"/>
  <c r="R232"/>
  <c r="M243"/>
  <c r="M232" s="1"/>
  <c r="Q273"/>
  <c r="Q243" s="1"/>
  <c r="Q232" s="1"/>
  <c r="O305"/>
  <c r="O304" s="1"/>
  <c r="O296" s="1"/>
  <c r="O125" i="5"/>
  <c r="M20"/>
  <c r="N20"/>
  <c r="P20"/>
  <c r="S20"/>
  <c r="T20"/>
  <c r="M18"/>
  <c r="N18"/>
  <c r="O18"/>
  <c r="P18"/>
  <c r="Q18"/>
  <c r="R18"/>
  <c r="S18"/>
  <c r="T18"/>
  <c r="L14"/>
  <c r="N9" i="26" l="1"/>
  <c r="T9"/>
  <c r="P9"/>
  <c r="L9"/>
  <c r="Q9"/>
  <c r="S243"/>
  <c r="S232" s="1"/>
  <c r="O243"/>
  <c r="O232" s="1"/>
  <c r="O9" s="1"/>
  <c r="S9"/>
  <c r="Q313" i="5"/>
  <c r="N313"/>
  <c r="Q293" l="1"/>
  <c r="O293"/>
  <c r="N203"/>
  <c r="N202"/>
  <c r="Q183"/>
  <c r="O183"/>
  <c r="O22" l="1"/>
  <c r="O20" s="1"/>
  <c r="P297"/>
  <c r="R297"/>
  <c r="T297"/>
  <c r="M298"/>
  <c r="M297" s="1"/>
  <c r="N298"/>
  <c r="N297" s="1"/>
  <c r="P298"/>
  <c r="Q298"/>
  <c r="Q297" s="1"/>
  <c r="R298"/>
  <c r="S298"/>
  <c r="S297" s="1"/>
  <c r="T298"/>
  <c r="L298"/>
  <c r="L297" s="1"/>
  <c r="O316"/>
  <c r="P316"/>
  <c r="Q316"/>
  <c r="R316"/>
  <c r="S316"/>
  <c r="T316"/>
  <c r="L316"/>
  <c r="M305"/>
  <c r="P305"/>
  <c r="R305"/>
  <c r="R304" s="1"/>
  <c r="S305"/>
  <c r="T305"/>
  <c r="T304" s="1"/>
  <c r="M341"/>
  <c r="O341"/>
  <c r="P341"/>
  <c r="Q341"/>
  <c r="R341"/>
  <c r="R332" s="1"/>
  <c r="R296" s="1"/>
  <c r="S341"/>
  <c r="T341"/>
  <c r="L341"/>
  <c r="M333"/>
  <c r="O333"/>
  <c r="P333"/>
  <c r="R333"/>
  <c r="S333"/>
  <c r="T333"/>
  <c r="L333"/>
  <c r="V334"/>
  <c r="M330"/>
  <c r="N330" s="1"/>
  <c r="M328"/>
  <c r="N328" s="1"/>
  <c r="M327"/>
  <c r="N327" s="1"/>
  <c r="M326"/>
  <c r="N326" s="1"/>
  <c r="N324"/>
  <c r="N316" s="1"/>
  <c r="M322"/>
  <c r="N343"/>
  <c r="N340"/>
  <c r="N333" s="1"/>
  <c r="T270"/>
  <c r="S270"/>
  <c r="R270"/>
  <c r="Q270"/>
  <c r="P270"/>
  <c r="O270"/>
  <c r="N270"/>
  <c r="M270"/>
  <c r="L270"/>
  <c r="T247"/>
  <c r="S247"/>
  <c r="R247"/>
  <c r="Q247"/>
  <c r="P247"/>
  <c r="O247"/>
  <c r="N247"/>
  <c r="M247"/>
  <c r="L247"/>
  <c r="T245"/>
  <c r="S245"/>
  <c r="R245"/>
  <c r="Q245"/>
  <c r="P245"/>
  <c r="O245"/>
  <c r="N245"/>
  <c r="M245"/>
  <c r="L245"/>
  <c r="T79"/>
  <c r="S79"/>
  <c r="R79"/>
  <c r="Q79"/>
  <c r="P79"/>
  <c r="O79"/>
  <c r="N79"/>
  <c r="M79"/>
  <c r="L79"/>
  <c r="T35"/>
  <c r="S35"/>
  <c r="R35"/>
  <c r="Q35"/>
  <c r="P35"/>
  <c r="O35"/>
  <c r="N35"/>
  <c r="M35"/>
  <c r="L35"/>
  <c r="T28"/>
  <c r="S28"/>
  <c r="R28"/>
  <c r="Q28"/>
  <c r="P28"/>
  <c r="N28"/>
  <c r="M28"/>
  <c r="L28"/>
  <c r="M316" l="1"/>
  <c r="P304"/>
  <c r="T332"/>
  <c r="T296" s="1"/>
  <c r="S304"/>
  <c r="S296" s="1"/>
  <c r="M304"/>
  <c r="M296" s="1"/>
  <c r="P332"/>
  <c r="S332"/>
  <c r="O332"/>
  <c r="M332"/>
  <c r="L332"/>
  <c r="P27"/>
  <c r="O244"/>
  <c r="S244"/>
  <c r="L27"/>
  <c r="L244"/>
  <c r="N244"/>
  <c r="P244"/>
  <c r="R244"/>
  <c r="T244"/>
  <c r="M244"/>
  <c r="Q244"/>
  <c r="N27"/>
  <c r="R27"/>
  <c r="T27"/>
  <c r="M27"/>
  <c r="O27"/>
  <c r="Q27"/>
  <c r="S27"/>
  <c r="P296" l="1"/>
  <c r="O221"/>
  <c r="Q221" s="1"/>
  <c r="Q220"/>
  <c r="O220"/>
  <c r="O184"/>
  <c r="Q175"/>
  <c r="O138"/>
  <c r="O137"/>
  <c r="Q136"/>
  <c r="O136"/>
  <c r="Q135"/>
  <c r="O135"/>
  <c r="Q134"/>
  <c r="O134"/>
  <c r="Q124"/>
  <c r="O124"/>
  <c r="Q125"/>
  <c r="O126"/>
  <c r="Q126" s="1"/>
  <c r="Q133"/>
  <c r="O133"/>
  <c r="T123" l="1"/>
  <c r="M218"/>
  <c r="P218"/>
  <c r="R218"/>
  <c r="S218"/>
  <c r="T218"/>
  <c r="L218"/>
  <c r="M195" l="1"/>
  <c r="M194" s="1"/>
  <c r="O195"/>
  <c r="P195"/>
  <c r="P194" s="1"/>
  <c r="R195"/>
  <c r="R194" s="1"/>
  <c r="S195"/>
  <c r="S194" s="1"/>
  <c r="T195"/>
  <c r="T194" s="1"/>
  <c r="L195"/>
  <c r="L194" s="1"/>
  <c r="M173"/>
  <c r="O173"/>
  <c r="P173"/>
  <c r="R173"/>
  <c r="S173"/>
  <c r="T173"/>
  <c r="L173"/>
  <c r="M180"/>
  <c r="O180"/>
  <c r="P180"/>
  <c r="R180"/>
  <c r="S180"/>
  <c r="T180"/>
  <c r="L180"/>
  <c r="O226"/>
  <c r="O148"/>
  <c r="O146" s="1"/>
  <c r="L146"/>
  <c r="M146"/>
  <c r="P146"/>
  <c r="Q146"/>
  <c r="R146"/>
  <c r="S146"/>
  <c r="T146"/>
  <c r="M123"/>
  <c r="P123"/>
  <c r="S123"/>
  <c r="L123"/>
  <c r="S151" l="1"/>
  <c r="O151"/>
  <c r="M151"/>
  <c r="R151"/>
  <c r="P151"/>
  <c r="R24"/>
  <c r="S24"/>
  <c r="S17" s="1"/>
  <c r="T24"/>
  <c r="T17" s="1"/>
  <c r="M24"/>
  <c r="M17" s="1"/>
  <c r="N24"/>
  <c r="N17" s="1"/>
  <c r="O24"/>
  <c r="O17" s="1"/>
  <c r="P24"/>
  <c r="P17" s="1"/>
  <c r="Q24"/>
  <c r="L24"/>
  <c r="L20"/>
  <c r="L18"/>
  <c r="L17" l="1"/>
  <c r="M234"/>
  <c r="O234"/>
  <c r="P234"/>
  <c r="R234"/>
  <c r="S234"/>
  <c r="T234"/>
  <c r="L234"/>
  <c r="M237"/>
  <c r="O237"/>
  <c r="P237"/>
  <c r="R237"/>
  <c r="S237"/>
  <c r="T237"/>
  <c r="L237"/>
  <c r="M240"/>
  <c r="N240"/>
  <c r="O240"/>
  <c r="P240"/>
  <c r="Q240"/>
  <c r="R240"/>
  <c r="S240"/>
  <c r="T240"/>
  <c r="L240"/>
  <c r="M294"/>
  <c r="O294"/>
  <c r="P294"/>
  <c r="Q294"/>
  <c r="R294"/>
  <c r="S294"/>
  <c r="T294"/>
  <c r="L294"/>
  <c r="M291"/>
  <c r="O291"/>
  <c r="P291"/>
  <c r="Q291"/>
  <c r="R291"/>
  <c r="S291"/>
  <c r="T291"/>
  <c r="L291"/>
  <c r="N295"/>
  <c r="N294" s="1"/>
  <c r="Q311"/>
  <c r="O310"/>
  <c r="Q239"/>
  <c r="Q237" s="1"/>
  <c r="O300"/>
  <c r="O298" s="1"/>
  <c r="O297" s="1"/>
  <c r="Q226"/>
  <c r="O223"/>
  <c r="Q335"/>
  <c r="Q333" s="1"/>
  <c r="Q332" s="1"/>
  <c r="Q222"/>
  <c r="O131"/>
  <c r="O130"/>
  <c r="Q315"/>
  <c r="Q219"/>
  <c r="M282"/>
  <c r="O282"/>
  <c r="P282"/>
  <c r="R282"/>
  <c r="S282"/>
  <c r="T282"/>
  <c r="L282"/>
  <c r="M274"/>
  <c r="O274"/>
  <c r="P274"/>
  <c r="R274"/>
  <c r="S274"/>
  <c r="T274"/>
  <c r="L274"/>
  <c r="M190"/>
  <c r="M189" s="1"/>
  <c r="O190"/>
  <c r="P190"/>
  <c r="P189" s="1"/>
  <c r="Q190"/>
  <c r="R190"/>
  <c r="R189" s="1"/>
  <c r="S190"/>
  <c r="S189" s="1"/>
  <c r="T190"/>
  <c r="L190"/>
  <c r="L189" s="1"/>
  <c r="M287"/>
  <c r="O287"/>
  <c r="P287"/>
  <c r="R287"/>
  <c r="S287"/>
  <c r="T287"/>
  <c r="L287"/>
  <c r="M15"/>
  <c r="M16"/>
  <c r="P14"/>
  <c r="P10" s="1"/>
  <c r="S14"/>
  <c r="S10" s="1"/>
  <c r="R15"/>
  <c r="R14" s="1"/>
  <c r="R23"/>
  <c r="R20" s="1"/>
  <c r="R17" s="1"/>
  <c r="R144"/>
  <c r="R123" s="1"/>
  <c r="Q310" l="1"/>
  <c r="Q305" s="1"/>
  <c r="Q304" s="1"/>
  <c r="Q296" s="1"/>
  <c r="O305"/>
  <c r="O304" s="1"/>
  <c r="O296" s="1"/>
  <c r="Q223"/>
  <c r="Q218" s="1"/>
  <c r="O218"/>
  <c r="O194" s="1"/>
  <c r="O189" s="1"/>
  <c r="T189"/>
  <c r="U189" s="1"/>
  <c r="R10"/>
  <c r="R9" s="1"/>
  <c r="R233"/>
  <c r="L233"/>
  <c r="M233"/>
  <c r="T233"/>
  <c r="O233"/>
  <c r="S233"/>
  <c r="P233"/>
  <c r="M14"/>
  <c r="M10" s="1"/>
  <c r="M9" s="1"/>
  <c r="Q15" l="1"/>
  <c r="O15"/>
  <c r="O14" s="1"/>
  <c r="T14"/>
  <c r="T10" l="1"/>
  <c r="T152"/>
  <c r="N228" l="1"/>
  <c r="Q140" l="1"/>
  <c r="N140"/>
  <c r="N144" l="1"/>
  <c r="Q204" l="1"/>
  <c r="Q195" s="1"/>
  <c r="Q194" s="1"/>
  <c r="Q189" s="1"/>
  <c r="N143"/>
  <c r="O123"/>
  <c r="Q131"/>
  <c r="N131"/>
  <c r="Q130"/>
  <c r="N130"/>
  <c r="N123" s="1"/>
  <c r="N293"/>
  <c r="N174"/>
  <c r="L315"/>
  <c r="L305" s="1"/>
  <c r="L304" s="1"/>
  <c r="L296" s="1"/>
  <c r="Q288"/>
  <c r="N288"/>
  <c r="N287" s="1"/>
  <c r="Q285"/>
  <c r="N285"/>
  <c r="Q284"/>
  <c r="N284"/>
  <c r="N283"/>
  <c r="Q281"/>
  <c r="N281"/>
  <c r="Q280"/>
  <c r="N280"/>
  <c r="Q279"/>
  <c r="N279"/>
  <c r="Q278"/>
  <c r="N278"/>
  <c r="Q277"/>
  <c r="N277"/>
  <c r="Q276"/>
  <c r="N276"/>
  <c r="O10" l="1"/>
  <c r="Q123"/>
  <c r="N291"/>
  <c r="Q274"/>
  <c r="N282"/>
  <c r="N274"/>
  <c r="Q282"/>
  <c r="Q287"/>
  <c r="N310" l="1"/>
  <c r="N188"/>
  <c r="N186"/>
  <c r="N239"/>
  <c r="N237" s="1"/>
  <c r="Q236"/>
  <c r="Q234" s="1"/>
  <c r="Q233" s="1"/>
  <c r="N235"/>
  <c r="N234" s="1"/>
  <c r="N233" s="1"/>
  <c r="N309"/>
  <c r="N214"/>
  <c r="L151"/>
  <c r="N192"/>
  <c r="N148"/>
  <c r="N146" s="1"/>
  <c r="N344"/>
  <c r="N341" s="1"/>
  <c r="N332" s="1"/>
  <c r="N183"/>
  <c r="N308"/>
  <c r="N307"/>
  <c r="N306"/>
  <c r="N222"/>
  <c r="N173"/>
  <c r="Q22"/>
  <c r="Q20" s="1"/>
  <c r="Q17" s="1"/>
  <c r="N305" l="1"/>
  <c r="N304" s="1"/>
  <c r="N296" s="1"/>
  <c r="N218"/>
  <c r="N195"/>
  <c r="N194" s="1"/>
  <c r="Q173"/>
  <c r="N180"/>
  <c r="N151" s="1"/>
  <c r="N190"/>
  <c r="Q14"/>
  <c r="Q10" s="1"/>
  <c r="Q188"/>
  <c r="Q180" s="1"/>
  <c r="N189" l="1"/>
  <c r="Q151"/>
  <c r="N14"/>
  <c r="N10" s="1"/>
  <c r="L10" l="1"/>
  <c r="L273" l="1"/>
  <c r="L243" s="1"/>
  <c r="R273"/>
  <c r="P273"/>
  <c r="P243" s="1"/>
  <c r="N273"/>
  <c r="T273"/>
  <c r="T243" s="1"/>
  <c r="O273"/>
  <c r="O243" s="1"/>
  <c r="Q273"/>
  <c r="Q243" s="1"/>
  <c r="S273"/>
  <c r="S243" s="1"/>
  <c r="M273"/>
  <c r="M243" s="1"/>
  <c r="N243" l="1"/>
  <c r="N232" s="1"/>
  <c r="N9" s="1"/>
  <c r="R243"/>
  <c r="R232" s="1"/>
  <c r="S232"/>
  <c r="S9" s="1"/>
  <c r="T232"/>
  <c r="T9" s="1"/>
  <c r="L232"/>
  <c r="L9" s="1"/>
  <c r="M232"/>
  <c r="O232"/>
  <c r="O9" s="1"/>
  <c r="Q232"/>
  <c r="Q9" s="1"/>
  <c r="P232"/>
  <c r="P9" s="1"/>
</calcChain>
</file>

<file path=xl/comments1.xml><?xml version="1.0" encoding="utf-8"?>
<comments xmlns="http://schemas.openxmlformats.org/spreadsheetml/2006/main">
  <authors>
    <author>VNN.R9</author>
  </authors>
  <commentList>
    <comment ref="C138" authorId="0">
      <text>
        <r>
          <rPr>
            <b/>
            <sz val="9"/>
            <color indexed="81"/>
            <rFont val="Tahoma"/>
            <family val="2"/>
          </rPr>
          <t>VNN.R9:</t>
        </r>
        <r>
          <rPr>
            <sz val="9"/>
            <color indexed="81"/>
            <rFont val="Tahoma"/>
            <family val="2"/>
          </rPr>
          <t xml:space="preserve">
Cung cấp QĐ, tìm không có</t>
        </r>
      </text>
    </comment>
  </commentList>
</comments>
</file>

<file path=xl/comments2.xml><?xml version="1.0" encoding="utf-8"?>
<comments xmlns="http://schemas.openxmlformats.org/spreadsheetml/2006/main">
  <authors>
    <author>VNN.R9</author>
  </authors>
  <commentList>
    <comment ref="C138" authorId="0">
      <text>
        <r>
          <rPr>
            <b/>
            <sz val="9"/>
            <color indexed="81"/>
            <rFont val="Tahoma"/>
            <family val="2"/>
          </rPr>
          <t>VNN.R9:</t>
        </r>
        <r>
          <rPr>
            <sz val="9"/>
            <color indexed="81"/>
            <rFont val="Tahoma"/>
            <family val="2"/>
          </rPr>
          <t xml:space="preserve">
Cung cấp QĐ, tìm không có</t>
        </r>
      </text>
    </comment>
  </commentList>
</comments>
</file>

<file path=xl/sharedStrings.xml><?xml version="1.0" encoding="utf-8"?>
<sst xmlns="http://schemas.openxmlformats.org/spreadsheetml/2006/main" count="3912" uniqueCount="975">
  <si>
    <t>Số TT</t>
  </si>
  <si>
    <t>Danh mục dự án</t>
  </si>
  <si>
    <t>Địa điểm xây dựng</t>
  </si>
  <si>
    <t>Quyết định đầu tư</t>
  </si>
  <si>
    <t>Ghi chú</t>
  </si>
  <si>
    <t>Lĩnh vực</t>
  </si>
  <si>
    <t>NTM</t>
  </si>
  <si>
    <t>TMĐT</t>
  </si>
  <si>
    <t>Tổng số
(tất cả các
nguồn vốn)</t>
  </si>
  <si>
    <t>Tổng số</t>
  </si>
  <si>
    <t>Đồng Hới</t>
  </si>
  <si>
    <t>Đầu tư trang thiết bị và số hóa tài liệu lưu trữ lịch sử tỉnh Quảng Bình giai đoạn 1945-2008</t>
  </si>
  <si>
    <t xml:space="preserve"> 2700/QĐ-UBND 
ngày 30/10/2013</t>
  </si>
  <si>
    <t xml:space="preserve">Xây dựng Trụ sở Trung tâm Tin học và Thông tin Khoa học và Công nghệ </t>
  </si>
  <si>
    <t xml:space="preserve"> 2629/QĐ-CT ngày 24/10/2012;
2907/QĐ-UBND ngày 16/10/2014</t>
  </si>
  <si>
    <t>Quảng Ninh</t>
  </si>
  <si>
    <t>Cải tạo, sửa chữa và bổ sung thiết bị Phòng kiểm định kỹ thuật an toàn thiết bị</t>
  </si>
  <si>
    <t xml:space="preserve"> 2854/QĐ-UBND ngày 10/10/2014;
3559/QĐ-UBND ngày 9/12/2014</t>
  </si>
  <si>
    <t>Dự án …</t>
  </si>
  <si>
    <t>Đầu tư mua sắm hệ thống lưu trữ và khai thác chương trình đài phát thanh và truyền hình Quảng Bình</t>
  </si>
  <si>
    <t>Trạm y tế xã Mai Hoá</t>
  </si>
  <si>
    <t>1869/QĐ-UBND ngày 03/12/2012</t>
  </si>
  <si>
    <t>Trạm y tế xã Tiến Hóa</t>
  </si>
  <si>
    <t>2973/QĐ-UBND ngày 03/12/2012</t>
  </si>
  <si>
    <t>Quảng Trạch</t>
  </si>
  <si>
    <t>Trạm Y tế TT Đồng Lê</t>
  </si>
  <si>
    <t>1624/QĐ-UBND ngày 24/6/2014</t>
  </si>
  <si>
    <t>Trạm Y tế xã Quảng Tiến</t>
  </si>
  <si>
    <t>1077/QĐ-UBND ngày 29/4/2014</t>
  </si>
  <si>
    <t>Trạm Y tế xã Tân Ninh</t>
  </si>
  <si>
    <t>2645/QĐ-UBND ngày 25/10/2012</t>
  </si>
  <si>
    <t>Trạm Y tế phường Quảng Thọ</t>
  </si>
  <si>
    <t>1836/QĐ-UBND ngày 14/7/2014</t>
  </si>
  <si>
    <t>XD, sửa chữa Nhà điều trị Bệnh viện Đa khoa huyện Minh Hóa</t>
  </si>
  <si>
    <t>1669/QĐ-UBND ngày 26/6/2014</t>
  </si>
  <si>
    <t>Nhà thực hành tiền lâm sàng Trường Trung cấp Y tế Quảng Bình</t>
  </si>
  <si>
    <t>Số 2893/QĐ-UBND ngày 15/10/2014</t>
  </si>
  <si>
    <t>Dự án đầu tư trang thiết bị cho các đơn vị tuyến tỉnh thuộc Sở y tế</t>
  </si>
  <si>
    <t>2731/QĐ-UBND ngày 31/10/2013</t>
  </si>
  <si>
    <t>XD mới Phòng khám đa khoa khu vực Sơn Trạch</t>
  </si>
  <si>
    <t>2724/QĐ-UBND, ngày 31/10/2013</t>
  </si>
  <si>
    <t>Trung tâm chữa trị - nuôi dưỡng đối tượng tâm thần (giai đoạn 1)</t>
  </si>
  <si>
    <t>2712/QĐ-UBND ngày 31/10/2013</t>
  </si>
  <si>
    <t>Hạ tầng kỹ thuật Bệnh viện Đa khoa huyện Quảng Ninh</t>
  </si>
  <si>
    <t>528/QĐ-UBND, ngày 15/3/2011; 2017/QĐ-UBND ngày 21/8/2013; 2124/QĐ-UBND ngày 05/9/2013</t>
  </si>
  <si>
    <t>Phòng khám bệnh và hạ tầng kỹ thuật Trung tâm Y tế dự phòng huyện Quảng Ninh</t>
  </si>
  <si>
    <t>3386/QĐ-UBND
 ngày 27/10/2016</t>
  </si>
  <si>
    <t>Nhà ăn, nhà ở cho nhân viên phục vụ, y tế, điều dưỡng, nạn nhân nữ trung tâm bán trú nạn nhân chất độc da cam/dioxin</t>
  </si>
  <si>
    <t>3490/QĐ-UBND
 ngày 28/10/2016</t>
  </si>
  <si>
    <t>Minh Hóa</t>
  </si>
  <si>
    <t>Nhà liên ngành và Quốc môn KKT cửa khẩu Quốc tế Cha Lo (giai đoạn 2)</t>
  </si>
  <si>
    <t>1515/QĐ-UBND ngày 01/7/2013</t>
  </si>
  <si>
    <t>Hạ tầng kỹ thuật Khu trung tâm cửa khẩu Quốc tế Cha Lo (giai đoạn 2)</t>
  </si>
  <si>
    <t>2564/QĐ-CT ngày 22/10/2012</t>
  </si>
  <si>
    <t>Hạ tầng khu phi thuế quan và các điểm dịch vụ khu kinh tế cửa khẩu Cha Lo</t>
  </si>
  <si>
    <t>3064/QĐ-UBND ngày 29/10/2014</t>
  </si>
  <si>
    <t>ChaLo</t>
  </si>
  <si>
    <t>Bố Trạch</t>
  </si>
  <si>
    <t>Đã bố trí đủ vốn</t>
  </si>
  <si>
    <t>Nhà làm việc, ăn ở đội Kiểm lâm cơ động</t>
  </si>
  <si>
    <t>1450/QĐ-CT ngày 26/6/2012; 798/QĐ-UBND ngày 27/3/2015</t>
  </si>
  <si>
    <t>Lát vĩa hè đường Khu du lịch Phong Nha (trục 32m)</t>
  </si>
  <si>
    <t>2770/QĐ-UBND ngày 24/10/2012</t>
  </si>
  <si>
    <t>Bố trí đủ 90% tổng mức đầu tư dự án (chờ quyết toán)</t>
  </si>
  <si>
    <t>Thay thế biển quảng bá và lắp đặt hệ thống đèn chiếu sáng biển quảng bá Di sản TNTG VQG Phong Nha - Kẻ Bàng</t>
  </si>
  <si>
    <t>1501/QĐ-UBND ngày 11/6/2014</t>
  </si>
  <si>
    <t>Nhà ăn ở cán bộ Ban quản lý VQG Phong Nha - Kẻ Bàng</t>
  </si>
  <si>
    <t>3123/QĐ-UBND ngày 30/10/2015</t>
  </si>
  <si>
    <t>PN-KB</t>
  </si>
  <si>
    <t>Đường nối từ đường Nguyễn Hữu Cảnh - đường Nguyễn Văn Cừ  (đoạn từ Sở Tài chính - đường Nguyễn Văn Cừ), TP. Đồng Hới</t>
  </si>
  <si>
    <t>2757/QĐ-UBND ngày 27/10/2010; 46/QĐ-UBND ngày 10/01/2014</t>
  </si>
  <si>
    <t>GTVT</t>
  </si>
  <si>
    <t>VHTT-LĐ</t>
  </si>
  <si>
    <t>Trụ sở làm việc Văn phòng sở, Trung tâm dữ liệu địa chính và các đơn vị trực thuộc Sở Tài nguyên và Môi trường</t>
  </si>
  <si>
    <t>545/QĐ-UBND ngày 16/3/2010; 1095/QĐ-UBND ngày 13/5/2013</t>
  </si>
  <si>
    <t>Bố trí đủ theo số quyết toán</t>
  </si>
  <si>
    <t>QLNN</t>
  </si>
  <si>
    <t>Trụ sở Chi cục Kiểm lâm</t>
  </si>
  <si>
    <t>949/QĐ-UBND, 4/5/2010</t>
  </si>
  <si>
    <t>Bố trí đủ vốn theo giá trị quyết toán (QĐ QT số 3500/QĐ-UBND ngày 03/12/2014)</t>
  </si>
  <si>
    <t>NN-TL</t>
  </si>
  <si>
    <t>Sửa chữa, nâng cấp đập Đồng Ran, Bắc Trạch</t>
  </si>
  <si>
    <t>1850/QĐ-UBND, ngày 3/8/2011</t>
  </si>
  <si>
    <t>Bố trí đủ vốn theo giá trị quyết toán (QĐ QT số 1653/QĐ-UBND ngày 25/6/2014)</t>
  </si>
  <si>
    <t>Nâng cấp hồ Hói Chánh</t>
  </si>
  <si>
    <t>Tuyên Hóa</t>
  </si>
  <si>
    <t>2392/QĐ-UBND ngày 17/9/2010; 2792/QĐ-UBND ngày 07/11/2013</t>
  </si>
  <si>
    <t>Bố trí theo KH trung hạn tại NQ 108</t>
  </si>
  <si>
    <t>Dự án cải tạo ngầm Khe Ngang và ngầm Trường Nam tại xã Trường Xuân</t>
  </si>
  <si>
    <t>2411/QĐ-CT ngày 10/10/2012</t>
  </si>
  <si>
    <t>791/QĐ-UBND ngày 19/4/2010
2535/QĐ-CT ngày 23/10/2012</t>
  </si>
  <si>
    <t>Kè bao và hệ thống cấp thoát nước vùng NTTS xã Quảng Trường</t>
  </si>
  <si>
    <t>Số 2402/QĐ-UBND ngày 03/10/2013.</t>
  </si>
  <si>
    <t xml:space="preserve">Bố trí đủ vốn theo giá trị quyết toán (QĐ QT số 06/QĐ-UBND ngày 05/01/2015) </t>
  </si>
  <si>
    <t>Sửa chữa nâng cấp hồ Cải Cách, xã Tân Thủy</t>
  </si>
  <si>
    <t>Lệ Thủy</t>
  </si>
  <si>
    <t>TM-DL</t>
  </si>
  <si>
    <t>Dự án Hệ thống cấp điện KCN Bắc Đồng Hới (GĐ1)</t>
  </si>
  <si>
    <t>2655/QĐ-UBND ngày 15/10/2010;
636/QĐ-UBND ngày 23/3/2012</t>
  </si>
  <si>
    <t>CN-Điện</t>
  </si>
  <si>
    <t>Nâng cấp, mở rộng đường giao thông và kênh mương phục vụ NTTS xã Quảng Hải</t>
  </si>
  <si>
    <t>Ba Đồn</t>
  </si>
  <si>
    <t>2649/QĐ-UBND ngày 17/10/2011; 979/QĐ-CT ngày 26/4/2012</t>
  </si>
  <si>
    <t>Bố trí đủ vốn theo giá trị quyết toán (QĐ số 2118/QĐ-UBND ngày 04/9/2013), năm 2016 NS xã đã bố trí 89 triệu đồng</t>
  </si>
  <si>
    <t>Cấp nước sạch xã Lê Hóa</t>
  </si>
  <si>
    <t>2608/QĐ-CT; 23/10/2012</t>
  </si>
  <si>
    <t>Bố trí trả nợ CBĐT, dự án tạm dừng do không cân đối được nguồn vốn</t>
  </si>
  <si>
    <t>ANQP</t>
  </si>
  <si>
    <t>Công trình cấp nước sạch xã Văn Hóa</t>
  </si>
  <si>
    <t>2557/QĐ-CT;22/10/2012</t>
  </si>
  <si>
    <t>Dự án khắc phục hậu quả bom mìn vật nổ còn sót lại sau chiến tranh trên địa bàn tỉnh Quảng Bình</t>
  </si>
  <si>
    <t>2388/QĐ-UBND ngày 17/9/2010;
944/QĐ-UBND ngày 26/4/2013</t>
  </si>
  <si>
    <t>Kè chống xói lở sông Kiến Giang (Giai đoạn 1)</t>
  </si>
  <si>
    <t>734/QĐ-UBND ngày 16/4/2008</t>
  </si>
  <si>
    <t>Trả nợ các dự án DPPR</t>
  </si>
  <si>
    <t>HTKT Khu TĐC xã Lý Trạch phục vụ hệ thống cất hạ cánh chính xác ILS cảng Hàng không Đồng Hới</t>
  </si>
  <si>
    <t>1767/QĐ-CT ngày 03/8/2012</t>
  </si>
  <si>
    <t>Sửa chữa, nâng cấp hệ thống thủy lợi hồ Trúc Vực và Khe Ngang xã Liên Trạch, Phúc Trạch, huyện Bố Trạch GĐ1</t>
  </si>
  <si>
    <t xml:space="preserve">1832/QĐ-UBND
ngày 30/7/2010; 271/QĐ-UBND ngày 27/1/2014 </t>
  </si>
  <si>
    <t>Trại thực nhiệm mặn lợ của Trung tâm giống thủy sản (GĐ1)</t>
  </si>
  <si>
    <t>2622/QĐ-CT ngày 24/10/2012; 1471/QĐ-UBND ngày 26/6/2013</t>
  </si>
  <si>
    <t>Đường phía Đông dọc bờ sông Nhật Lệ (giai đoạn 1), xã Bảo Ninh, thành phố Đồng Hới</t>
  </si>
  <si>
    <t>225/QĐ-UBND ngày 28/01/2013; 1668/QĐ-UBND ngày 26/6/2014</t>
  </si>
  <si>
    <t>Công trình đã hoàn thành chưa quyết toán (KLHT đến 30/6/2016 là 21.720 triệu đồng)</t>
  </si>
  <si>
    <t>Đường và kè bao chống xói lở phía ngoài bờ sông Gianh khu nuôi trồng thủy sản xã Quảng Trường</t>
  </si>
  <si>
    <t>2780 ngày 06//10/2014</t>
  </si>
  <si>
    <t>Sửa chữa, nạo vét kênh Xuân Hưng</t>
  </si>
  <si>
    <t>Sữa chữa, nâng cấp hồ Mù U, huyện Bố Trạch</t>
  </si>
  <si>
    <t>675/QĐ-UBND
 ngày 30/3/2011;
2676/QĐ-UBND 
ngày 19/10/2011</t>
  </si>
  <si>
    <t>Đường vào chiến khu Trung Thuần (đường 22B cũ tiếp giáp khu di giãn dân xã Quảng Lưu) huyện Quảng Trạch</t>
  </si>
  <si>
    <t>2201/QĐ-CT ngày 21/09/2012</t>
  </si>
  <si>
    <t>Đường từ Bắc Sơn, xã Thanh Hóa đi xã Thanh Thạch, huyện Tuyên Hóa</t>
  </si>
  <si>
    <t>3065/QĐ-UBND ngày 29/10/2014</t>
  </si>
  <si>
    <t>Cấp nước sinh hoạt xã Thạch Hóa (giai đoạn 1)</t>
  </si>
  <si>
    <t>1003/QĐ-UBND; 24/4/2014</t>
  </si>
  <si>
    <t>Bố trí đủ tỷ lệ 90% theo tổng mức đầu tư dự án (chưa quyết toán)</t>
  </si>
  <si>
    <t>Trại chăn nuôi nhân giống gia cầm</t>
  </si>
  <si>
    <t>2580/QĐ-UBND ngày 22/10/2013</t>
  </si>
  <si>
    <t>Đường ngập lụt cứu hộ, cứu nạn vào trung tâm các xã: Nhân Trạch- Đại Trạch-Trung Trạch - Hoàn Lão - Hoà Trạch - Liên Trạch - Hạ Trạch - Mỹ Trạch, huyện Bố Trạch</t>
  </si>
  <si>
    <t>738/QĐ-UBND ngày 12/4/2010;
991/QĐ-UBND ngày 4/5/2011</t>
  </si>
  <si>
    <t>Sửa chữa, nâng cấp các tuyến đường giao thông xã Phú Thủy</t>
  </si>
  <si>
    <t>1761/QĐ-UBND ngày 26/7/2011</t>
  </si>
  <si>
    <t>Cấp nước sinh hoạt xã Hồng Hóa (giai đoạn 1)</t>
  </si>
  <si>
    <t>2829/QĐ-CT ngày 14/11/2012; 1570/QĐ-UBND ngày 18/6/2014</t>
  </si>
  <si>
    <t>Bố trí đủ vốn theo giá trị quyết toán (QĐ QT số 1038/QĐ-UBND ngày 12/4/2016)</t>
  </si>
  <si>
    <t>Sửa chữa nâng cấp cụm hồ Trường Xuân</t>
  </si>
  <si>
    <t>Bố trí đủ vốn theo giá trị quyết toán (QĐ QT số 374/QĐ-UBND ngày 18/02/2013)</t>
  </si>
  <si>
    <t>Đường Trần Hưng Đạo kéo dài - đoạn từ Chợ Ga đến đường HCM nhánh Đông, thành phố Đồng Hới (giai đoạn 1)</t>
  </si>
  <si>
    <t>1727/QĐ-CT ngày 22/7/2013</t>
  </si>
  <si>
    <t>Đường Hà Thiệp - Bắc Ninh, xã Võ Ninh</t>
  </si>
  <si>
    <t xml:space="preserve"> Đường vào khu di dân xã Quảng Châu </t>
  </si>
  <si>
    <t>962/QĐ-UBND ngày 28/04/2011</t>
  </si>
  <si>
    <t>Bố trí theo đủ vốn theo giá trị quyết toán (QĐ số 349/QĐ-UBND ngày 10/10/2016)</t>
  </si>
  <si>
    <t>Kè chống sạt lỡ cấp bách Sông Dinh xã Nhân Trạch</t>
  </si>
  <si>
    <t>3152/QĐ-UBND ngày 09/4/2011</t>
  </si>
  <si>
    <t>Sửa chữa, nâng cấp đảm bảo an toàn Đập Khe Dỗi xã Trung Hóa (giai đoạn 1: 28.166 triệu đồng)</t>
  </si>
  <si>
    <t>246/QĐ-UBND
ngày 6/2/2012</t>
  </si>
  <si>
    <t>Bố trí đủ vốn theo giá trị quyết toán (QĐ QT số 402/QĐ-UBND ngày 18/02/2016)</t>
  </si>
  <si>
    <t>Cấp nước sinh hoạt xã Hàm Ninh (giai đoạn 1)</t>
  </si>
  <si>
    <t>2831/QĐ-CT; 14/11/2012; 320/QĐ-UBND; 12/02/2014</t>
  </si>
  <si>
    <t>Bố trí đủ vốn theo giá trị quyết toán (QĐ QT số 699/QĐ-UBND ngày 18/3/2015)</t>
  </si>
  <si>
    <t>HTCC</t>
  </si>
  <si>
    <t xml:space="preserve"> Dự án thoát nước và vệ sinh đô thị Ba Đồn (Đan Mạch)</t>
  </si>
  <si>
    <t>Dự án Phục hồi quản lý bền vững rừng phòng hộ (JICA2)</t>
  </si>
  <si>
    <t xml:space="preserve"> Dự án cấp nước sạch và vệ sinh môi trường nông thôn vùng miền Trung tỉnh Quảng Bình (ADB) </t>
  </si>
  <si>
    <t>Chỉ bố trí đủ vốn
 cho dự án giai đoạn I</t>
  </si>
  <si>
    <t xml:space="preserve"> Dự án cấp nước sinh hoạt huyện Quảng Trạch (Hungary)</t>
  </si>
  <si>
    <t>Dự án phát triển nông thôn bền vững vì người nghèo tỉnh Quảng Bình (IFAD) (2)</t>
  </si>
  <si>
    <t>Dự án đầu tư xây dựng công trình xây dựng hệ thống phân phối và xử lý nước 5 xã hiền Xuân Tân An Vạn Ninh và KCN Áng Sơn, huyện Quảng Ninh, tỉnh Quảng Bình (Italia)</t>
  </si>
  <si>
    <t>Dự án hỗ trợ xử lý chất thải bệnh viện tỉnh Quảng Bình (WB)</t>
  </si>
  <si>
    <t>Dự án cung cấp điện bằng năng lượng mặt trời tỉnh Quảng Bình cho các bản của 10 xã điện lưới quốc gia không đến được (Hàn Quốc)</t>
  </si>
  <si>
    <t>Dự án đầu tư phát triển môi trường, hạ tầng đô thị để ứng phó với biến đổi khí hậu  thành phố Đồng Hới</t>
  </si>
  <si>
    <t>Dự án giáo dục trung học cơ sở khu vực khó khăn nhất (ADB)</t>
  </si>
  <si>
    <t>Hạ tầng cơ bản cho tăng trưởng toàn diện 4 tỉnh Nghệ An, Hà Tỉnh, Quảng Bình và Quảng Trị - Tiểu dự án Quảng Bình (ADB)</t>
  </si>
  <si>
    <t>Dự án môi trường bền vững thành phố Đồng Hới (WB)</t>
  </si>
  <si>
    <t>Dự án Tăng cường quản lý đất đai và xây dựng cơ sở dự liệu đất đai (TDA tỉnh Quảng Bình)</t>
  </si>
  <si>
    <t>Tổng số 13,954 tỷ đồng, thực hiện 2017-2021 (dự kiến bố trí 50%)</t>
  </si>
  <si>
    <t>Dự án sửa chữa và nâng cao an toàn hồ đập (WB8)</t>
  </si>
  <si>
    <t>Dự án xây dựng cầu dân sinh và quản lý  tài sản đường địa phương (Dự án LRAMP) tỉnh Quảng Bình</t>
  </si>
  <si>
    <t>Tiểu Dự án quản lý rủi ro thiên tai dựa vào cộng đồng (CBDRM) thuộc Dự án Quản lý thiên tai (VN-Haz/WB5) tỉnh Quảng Bình- HP3</t>
  </si>
  <si>
    <t>3149/QĐ-UBND ngày 31/10/2014</t>
  </si>
  <si>
    <t xml:space="preserve">1828/QĐ-UBND ngày 10/8/2012; 3158/QĐ-UBND ngày 31/10/2014 </t>
  </si>
  <si>
    <t>2044/QĐ-UBND ngày 22/8/2013; 3100/QĐ-UBND ngày 31/10/2014 và 3151/QĐ-UBND ngày 31/10/2014</t>
  </si>
  <si>
    <t>3150/QĐ-UBND ngày 31/10/2014</t>
  </si>
  <si>
    <t xml:space="preserve"> 129/QĐ-UBND ngày 18/1/2012;3148/QĐ-UBND ngày 31/10/2014</t>
  </si>
  <si>
    <t>3156/QĐ-UBND ngày 31/10/2014</t>
  </si>
  <si>
    <t>2901/QĐ-UBND ngày 22/11/2013; 3159/QĐ-UBND ngày 31/10/2014</t>
  </si>
  <si>
    <t>3099/QĐ-UBND ngày 31/10/2014; 3099a/QĐ-UBND ngày 31/10/2014; 3099b/QĐ-UBND ngày 31/10/2014; 2600/QĐ-BYT ngày 26/6/2015</t>
  </si>
  <si>
    <t>3157/QĐ-UBND ngày 31/10/2014</t>
  </si>
  <si>
    <t>221/QĐ-UBND ngày 28/1/2015</t>
  </si>
  <si>
    <t>2178/QĐ-BGĐT ngày 23/6/2014</t>
  </si>
  <si>
    <t>QĐ Danh mục DA HTKT 728/QĐ-TTg ngày 28/04/2016</t>
  </si>
  <si>
    <t xml:space="preserve"> Quyết định số 528/QĐ-TTg ngày 6/4/2016</t>
  </si>
  <si>
    <t>Quyết định 930/QĐ-TTg ngày 30/5/2016; QĐ 1236/QĐ-BTNMT ngày 30/5/2016</t>
  </si>
  <si>
    <t>4638/QĐ-BNN-HTQT ngày 9/11/2015</t>
  </si>
  <si>
    <t>622/QĐ-BGTVT ngày 2/3/2016</t>
  </si>
  <si>
    <t>77/QĐ-UBND ngày 13/1/2016</t>
  </si>
  <si>
    <t>Trung tâm văn hóa tỉnh Quảng Bình</t>
  </si>
  <si>
    <t>3120/QĐ-UBND ngày 31/10/2014</t>
  </si>
  <si>
    <t>Trụ sở Tỉnh ủy</t>
  </si>
  <si>
    <t>2429/QĐ-UBND ngày 04/10/2013; 3419/QĐ-UBND 26/11/2014; 3490/QĐ-UBND 04/12/2015</t>
  </si>
  <si>
    <t>DA Trọng điểm</t>
  </si>
  <si>
    <t>Trường mầm non Thượng Hóa (2 điểm trường Bản Phù Minh, Bản Mò O Ồ Ồ) (lồng ghép CT 30a)</t>
  </si>
  <si>
    <t>2720/QĐ-UBND ngày 31/10/2013</t>
  </si>
  <si>
    <t>Dự án xây dựng cơ sở hạ tầng khu tái định cư thôn Tăng Hóa, huyện Minh Hóa (Hạng mục Đường giao thông), giai đoạn 1: 23,728 tỷ (lồng ghép Chương trình tái cơ cấu nông nghiệp)</t>
  </si>
  <si>
    <t>Số 3153/QĐ-UBND ngày 31/10/2014</t>
  </si>
  <si>
    <t>PC NS tỉnh</t>
  </si>
  <si>
    <t>Kè cửa sông biển Nhật Lệ (gđ1 50 tỷ đồng)</t>
  </si>
  <si>
    <t>Giữ nguyên NQ 108</t>
  </si>
  <si>
    <t>Nâng cấp tuyến đường Ba Đồn -Quảng Long đấu nối với tuyến đường QL1 đi Bàu Sen</t>
  </si>
  <si>
    <t>2412/QĐ-UBND ngày 3/9/2014</t>
  </si>
  <si>
    <t xml:space="preserve">Trụ sở làm việc Hội Liên hiệp phụ nữ tỉnh Quảng Bình </t>
  </si>
  <si>
    <t>2226/QĐ-UBND ngày 13/9/2013</t>
  </si>
  <si>
    <t>Cầu bê tông xã Nam Trạch</t>
  </si>
  <si>
    <t>Số 2670/QĐ-UBND ngày 28/10/2013</t>
  </si>
  <si>
    <t>Trung tâm huấn luyện chiến đấu LLVT tỉnh</t>
  </si>
  <si>
    <t>1851/QĐ-UBND ngày 02/8/2013</t>
  </si>
  <si>
    <t>Kè chống sạt lở khu vực Kênh Kịa, thị xã Ba Đồn</t>
  </si>
  <si>
    <t>3047/QĐ-UBND ngày 05/12/2013</t>
  </si>
  <si>
    <t>Đường từ nhánh Đông đường Hồ Chí Minh vào khu du lịch sinh thái Trằm mé (Phong Nha - Kẻ Bàng) giai đoạn 1</t>
  </si>
  <si>
    <t>3052/QĐ-UBND ngày 29/10/2014</t>
  </si>
  <si>
    <t xml:space="preserve">Dự án bảo tàng tổng hợp tỉnh </t>
  </si>
  <si>
    <t>1284/QĐ-UBND ngày 4/6/2013</t>
  </si>
  <si>
    <t xml:space="preserve">Đối ứng cho Dự án Cấp điện nông thôn từ lưới điện Quốc gia tỉnh Quảng Bình </t>
  </si>
  <si>
    <t>2908/QĐ-UBND ngày 16/10/2014; 3494/QĐ-UBND ngày 04/12/2015</t>
  </si>
  <si>
    <t>Xây dựng mới Làng Thanh niên Lập nghiệp Quảng Châu</t>
  </si>
  <si>
    <t>651-QĐ/TWĐTN</t>
  </si>
  <si>
    <t>Đường vào bản Đìu Đo</t>
  </si>
  <si>
    <t>1900/QĐ-UBND ngày 20/8/2012</t>
  </si>
  <si>
    <t>1396/QĐ-CT ngày 18/6/2012;
3822/QĐ-UBND ngày 29/12/2014</t>
  </si>
  <si>
    <t>Cải tạo, nâng cấp nhà làm việc thanh tra tỉnh</t>
  </si>
  <si>
    <t>2668/QĐ-CT ngày 25/10/2011</t>
  </si>
  <si>
    <t>Đường liên thôn xã Tiến Hoá</t>
  </si>
  <si>
    <t>2957/QĐ-UBND ngày 22/10/2014</t>
  </si>
  <si>
    <t>Đường GTNT xã Quảng Phương theo QH nông thôn mới</t>
  </si>
  <si>
    <t>2698/QĐ-UBND ngày 01/10/2014</t>
  </si>
  <si>
    <t>Tuyến đường Hào xã Quảng Tiên thị xã Ba Đồn</t>
  </si>
  <si>
    <t>1672/QĐ-UBND ngày 19/6/2015</t>
  </si>
  <si>
    <t>Đường liên thôn xã Văn Hoá</t>
  </si>
  <si>
    <t>1011/QĐ-UBND ngày 16/4/2015</t>
  </si>
  <si>
    <t>Di tích lịch sử làng chiến đấu Hiển Lộc</t>
  </si>
  <si>
    <t>2723/QĐ-UBND ngày 31/10/2013</t>
  </si>
  <si>
    <t>Đường liên xã từ thôn Long Đại đi thôn Hà Kiên, xã Hiền Ninh.</t>
  </si>
  <si>
    <t>2508/QĐ-CT ngày 18/10/2012;      1105/QĐ-UBND ngày 25/4/2015</t>
  </si>
  <si>
    <t>Đường liên thôn xã Quảng Trung</t>
  </si>
  <si>
    <t>3705/QĐ-UBND ngày 31/12/2010; 1884/QĐ-UBND ngày 10/7/2015</t>
  </si>
  <si>
    <t>Trụ sở Hội cựu chiến binh tỉnh</t>
  </si>
  <si>
    <t>2973/QĐ-UBND ngày 23/10/2014</t>
  </si>
  <si>
    <t xml:space="preserve"> Trạm Thú y huyện Tuyên Hóa</t>
  </si>
  <si>
    <t>2273/QĐ-UBND, 18/9/2013</t>
  </si>
  <si>
    <t>Bến xe huyện Tuyên Hóa</t>
  </si>
  <si>
    <t>2949/QĐ-UBND ngày 15/11/2010; 1883/QĐ-UBND ngày 08/8/2011:
1881/QĐ-UBND ngày 17/7/2014</t>
  </si>
  <si>
    <t>Đường GT liên thôn xã Quảng Tiến</t>
  </si>
  <si>
    <t>2773b/QĐ-UBND ngày 25/10/2011;
2418/QĐ-CT ngày 10/10/2012</t>
  </si>
  <si>
    <t>Đường liên thôn 1 - thôn 2 xã Quảng Kim</t>
  </si>
  <si>
    <t>2607/QĐ-CT ngày 23/10/2012;
2605/QĐ-UBND ngày 24/10/2014</t>
  </si>
  <si>
    <t>Đường giao thông liên thôn thôn Pháp Kệ, thôn Đông Dương và thôn Tô Xá xã Quảng Phương</t>
  </si>
  <si>
    <t>1739/QĐ-UBND ngày 30/6/2014</t>
  </si>
  <si>
    <t>Đường GTNT xã Văn Hoá</t>
  </si>
  <si>
    <t>2257/QĐ-UBND ngày 27/9/2012</t>
  </si>
  <si>
    <t>Đường GTNT Chòm Sanh - Ngạnh thôn Hòa Bình, xã Quảng Hưng</t>
  </si>
  <si>
    <t>1883/QĐ-UBND ngày 08/8/2011; 1007/QĐ-UBND ngày 04/5/2012; QĐ số 2988/QĐ-UBND ngày 28/11/2013</t>
  </si>
  <si>
    <t>Tuyến đường ngang dọc nối từ QL 1A đi Bàu Sen đến vị trí quy hoạch khu trung tâm hành chính huyện lỵ mới huyện Quảng Trạch (các trục N1, D1 và D3) - giai đoạn 1</t>
  </si>
  <si>
    <t>1913/QĐ-UBND ngày 21/7/2014</t>
  </si>
  <si>
    <t>Sửa chữa khẩn cấp tuyến đường Lê Lợi, đoạn từ QL12A đi thôn Tiền Phong, phường Quảng Long, TX Ba Đồn</t>
  </si>
  <si>
    <t>2315/QĐ-UBND ngày 04/8/2016</t>
  </si>
  <si>
    <t>Đường trục chính từ TX Ba Đồn vào trung tâm huyện lỵ mới huyện Quảng Trạch- giai đoạn 1</t>
  </si>
  <si>
    <t>1224/QĐ-UBND ngày 17/5/2014</t>
  </si>
  <si>
    <t>Đường giao thông nội thị khu phố 5, phường Ba Đồn</t>
  </si>
  <si>
    <t>3006/QĐ-UBND ngày 25/10/2014</t>
  </si>
  <si>
    <t>Khắc phục khẩn cấp tuyến đê kết hợp đường giao thông phường Quảng Phúc</t>
  </si>
  <si>
    <t>1986/QĐ-UBND ngày 05/7/2016</t>
  </si>
  <si>
    <t>Hệ thống phòng cháy và hệ thống cảnh báo cháy tự động Trụ sở làm việc Văn phòng Sở, Trung tâm dữ liệu địa chính và các đơn vị trực thuộc Sở Tài nguyên và Môi trường</t>
  </si>
  <si>
    <t>1469/QĐ-UBND ngày 18/10/2013</t>
  </si>
  <si>
    <t>Cầu vào thôn Xuân Hoà xã Quảng Xuân</t>
  </si>
  <si>
    <t>1881/QĐ-UBND ngày 22/6/2016</t>
  </si>
  <si>
    <t>Sửa chữa trung tâm văn hóa thị xã Ba Đồn</t>
  </si>
  <si>
    <t>2943/QĐ-UBND ngày 21/10/2014</t>
  </si>
  <si>
    <t>Đê, kè hữu Lý Hòa (Giai đoạn 1: 70 tỷ)</t>
  </si>
  <si>
    <t>1702/QĐ-UBND ngày 26/7/2010;184/QĐ-UBND ngày 24/1/2013</t>
  </si>
  <si>
    <t>Tuyến đường vào lăng mộ danh nhân văn hóa - nhà thơ Nguyễn Hàm Ninh</t>
  </si>
  <si>
    <t>3146/QĐ-UBND ngày 31/10/2014</t>
  </si>
  <si>
    <t>Đường vào bản Sắt xã Trường Sơn, huyện Quảng Ninh</t>
  </si>
  <si>
    <t>2379/QĐ-UBND
ngày 09/10/2012; 1338/QĐ-UBND ngày 26/5/2014</t>
  </si>
  <si>
    <t>Hỗ trợ GPMB xây dựng Trụ sở BCH Bộ đội biên phòng tỉnh</t>
  </si>
  <si>
    <t>Mở rộng, nâng cấp nhà huấn luyện Công an tỉnh</t>
  </si>
  <si>
    <t>01/QĐ-UBND ngày 04/01/2016</t>
  </si>
  <si>
    <t>Hệ thống điện chiếu sáng đường về nhà lưu niệm Đại tướng Võ Nguyên Giáp</t>
  </si>
  <si>
    <t>778/QĐ-UBND ngày 22/3/2016</t>
  </si>
  <si>
    <t>Hệ thống điện chiếu sáng từ Sở Giáo dục Đào tạo đi Trường THPT chuyên Võ Nguyên Giáp - QL 1A</t>
  </si>
  <si>
    <t>3103a/QĐ-UBND ngày 30/10/2015</t>
  </si>
  <si>
    <t>Trồng cây xanh đường Thống Nhất (36m), TP Đồng Hới</t>
  </si>
  <si>
    <t>2224/QĐ-UBND ngày 26/7/2016</t>
  </si>
  <si>
    <t>3479/QĐ-UBND ngày 28/10/2016</t>
  </si>
  <si>
    <t>Sửa chữa, cải tạo Trụ sở làm việc Sở Công Thương Quảng Bình</t>
  </si>
  <si>
    <t>2952/QĐ-UBND ngày 27/9/2016</t>
  </si>
  <si>
    <t>Tuyến đường 22m (giáp hàng rào phía Nam công trình Trụ sở cơ quan Tỉnh ủy Quảng Bình và công trình Trung tâm Văn hóa tỉnh) nối từ đường Nguyễn Hữu Cảnh đến dọc sông Cầu Rào.</t>
  </si>
  <si>
    <t>3470/QĐ-UBND ngày 28/10/2016</t>
  </si>
  <si>
    <t>Cầu sắt Quảng Văn (cầu Quảng Hòa 2)</t>
  </si>
  <si>
    <t>Phân loại 1</t>
  </si>
  <si>
    <t>Phân loại 2</t>
  </si>
  <si>
    <t>Khác</t>
  </si>
  <si>
    <t>Hoàn thành</t>
  </si>
  <si>
    <t>Trường Mầm non Quảng Đông (KV 19/5) (4 phòng)</t>
  </si>
  <si>
    <t>2597/QĐ-CT ngày 23/10/2012; 917/QĐ-UBND ngày 8/4/2013</t>
  </si>
  <si>
    <t>Trường THPT Tuyên Hóa (Nhà đa chức năng)</t>
  </si>
  <si>
    <t>2635/QĐ-CT ngày 24/10/2012; 979/QĐ-UBND ngày 03/05/2013</t>
  </si>
  <si>
    <t>Trường TH Kim Thủy (8 phòng)</t>
  </si>
  <si>
    <t>Trường MN Văn Hóa (6 phòng)</t>
  </si>
  <si>
    <t>Nhà lớp học 2 tầng 6 phòng Trường TH số 1 Quảng Lưu</t>
  </si>
  <si>
    <t>2857/QĐ-UBND ngày 20/11/2012</t>
  </si>
  <si>
    <t>Trường TH và THCS Lâm Hoá (6 phòng)</t>
  </si>
  <si>
    <t>2658/QĐ-CT ngày 25/10/2012</t>
  </si>
  <si>
    <t>Trường mầm non Mai Thuỷ (6 phòng học)</t>
  </si>
  <si>
    <t>Sửa chữa, nâng cấp hàng rào, hệ thống thoát nước, hạ tầng kỹ thuật Trường THPT Nguyễn Bỉnh Khiêm (Trường THPT số 4 Quảng Trạch)</t>
  </si>
  <si>
    <t>1493/QĐ-UBND ngày 11/06/2014</t>
  </si>
  <si>
    <t>Trường mầm non thôn Thanh Lạng, xã Thanh Hóa (2 tầng 4 phòng)</t>
  </si>
  <si>
    <t>Số 2995/QĐ-UBND ngày 24/10/2014</t>
  </si>
  <si>
    <t>Nhà hiệu bộ Trường THPT Nguyễn Hữu Cảnh</t>
  </si>
  <si>
    <t>Số 2611/QĐ-UBND ngày 24/09/2014</t>
  </si>
  <si>
    <t>Khu nhà bếp, phòng ăn và thiết bị nội thất khu nhà bán trú Trường THCS&amp;THPT Hóa Tiến</t>
  </si>
  <si>
    <t>Số 2984/QĐ-UBND ngày 24/10/2014</t>
  </si>
  <si>
    <t>Trường mầm non Phú Thủy (cụm trường khu vực trung tâm)</t>
  </si>
  <si>
    <t>Số 2994/QĐ-UBND ngày 24/10/2014</t>
  </si>
  <si>
    <t>Trường THCS và THPT Trung Hóa (Nhà hiệu bộ 6 phòng)</t>
  </si>
  <si>
    <t>Nhà thi đấu đa chức năng Trường THPT Lệ Thủy</t>
  </si>
  <si>
    <t>Số 2996/QĐ-UBND ngày 24/10/2014</t>
  </si>
  <si>
    <t>Nâng cấp khu nhà lớp học 2 tầng trường THPT Phan Đình Phùng</t>
  </si>
  <si>
    <t>Số 2448/QĐ-UBND ngày 09/10/2013</t>
  </si>
  <si>
    <t>Trường THCS Quảng Minh (6 phòng)</t>
  </si>
  <si>
    <t>Số 1957/QĐ-UBND ngày 15/08/2013</t>
  </si>
  <si>
    <t>Trường mầm non 4 phòng xã Trường Thủy</t>
  </si>
  <si>
    <t>Trường THCS xã Quảng Lưu (6 phòng)</t>
  </si>
  <si>
    <t>Số 2371/QĐ-UBND ngày 27/09/2013</t>
  </si>
  <si>
    <t>Nhà lớp học 10 phòng Trường THCS xã Lộc Thủy</t>
  </si>
  <si>
    <t>Số 2341/QĐ-UBND ngày 25/09/2013</t>
  </si>
  <si>
    <t>Trường mầm non Cảnh Dương (6 phòng 2 tầng)</t>
  </si>
  <si>
    <t>Trường TH số 2 Quảng Xuân</t>
  </si>
  <si>
    <t>3736/QĐ-UBND huyện Quảng Trạch</t>
  </si>
  <si>
    <t>Trường TH Quảng Phương B (2 tầng 4 phòng)</t>
  </si>
  <si>
    <t>Số 2989/QĐ-UBND ngày 24/10/2014</t>
  </si>
  <si>
    <t>Trường mầm non xã Đức Trạch (2 tầng 6 phòng)</t>
  </si>
  <si>
    <t>Số 3097/QĐ-UBND ngày 31/10/2014</t>
  </si>
  <si>
    <t>Trường TH số 1 Nam Lý cơ sở số 2 (8 phòng)</t>
  </si>
  <si>
    <t>Số 3842/QĐ-UBND ngày 24/10/2014 của UBND TP Đồng Hới</t>
  </si>
  <si>
    <t>Trường THPT Lê Trực ( 6 phòng)</t>
  </si>
  <si>
    <t>Nhà đa chức năng trường THPT Quảng Ninh</t>
  </si>
  <si>
    <t>Số 2594/QĐ-UBND ngày 24/10/2013</t>
  </si>
  <si>
    <t>Trường MN Quảng Hợp (KV trung tâm  (4 phòng)</t>
  </si>
  <si>
    <t>Trường mầm non Sen Thủy KV Thanh Sơn - Trầm Kỳ</t>
  </si>
  <si>
    <t>Số 4351/QĐ-UBND huyện Lệ Thủy</t>
  </si>
  <si>
    <t>Nhà đa chức năng Trường THPT số 1 Bố Trạch</t>
  </si>
  <si>
    <t>Số 3003/QĐ-UBND ngày 25/10/2014</t>
  </si>
  <si>
    <t>Nhà công vụ 6 phòng Trường THCS&amp;THPT Việt Trung</t>
  </si>
  <si>
    <t>Số 3004/QĐ-UBND ngày 25/10/2014</t>
  </si>
  <si>
    <t>Trường Mầm non Hương Hóa (4 phòng 2 tầng)</t>
  </si>
  <si>
    <t>3127a/QĐ-UBND ngày 30/10/2015</t>
  </si>
  <si>
    <t>Xây dựng khuôn viên, hàng rào và hạ tầng kỹ thuật Trường THPT Hùng Vương</t>
  </si>
  <si>
    <t>3101/QĐ-UBND ngày 30/10/2015</t>
  </si>
  <si>
    <t>3058/QĐ-UBND ngày 29/10/2015</t>
  </si>
  <si>
    <t>Trường Tiểu học Hải Trạch (6 phòng)</t>
  </si>
  <si>
    <t>5656/QĐ-UBND ngày 28/10/2015</t>
  </si>
  <si>
    <t>Nhà lớp học 6 phòng Trường TH thị trấn Quán Hàu</t>
  </si>
  <si>
    <t>3090/QĐ-UBND ngày 30/10/2015</t>
  </si>
  <si>
    <t>Nhà lớp học bộ môn 6 phòng 2 tầng Trường THCS Tân Ninh</t>
  </si>
  <si>
    <t>3118a/QĐ-UBND ngày 30/10/2015</t>
  </si>
  <si>
    <t xml:space="preserve">Xây dựng khu hành chính quản trị Trường THPT Chuyên Võ Nguyên Giáp </t>
  </si>
  <si>
    <t>3112/QĐ-UBND ngày 31/10/2015</t>
  </si>
  <si>
    <t>Nhà hiệu bộ Trường tiểu học Tân Thủy</t>
  </si>
  <si>
    <t>3075a/QĐ-UBND ngày 30/10/2015</t>
  </si>
  <si>
    <t>Trường Mầm non xã Võ Ninh (3 phòng học, phòng chức năng, phòng làm việc)</t>
  </si>
  <si>
    <t>2977/QĐ-UBND ngày 26/10/2015</t>
  </si>
  <si>
    <t>Khuôn viên hàng rào trường, công trình cấp nước, phòng học THCS&amp;THPT Hóa Tiến</t>
  </si>
  <si>
    <t>3120/QĐ-UBND ngày 30/10/2015</t>
  </si>
  <si>
    <t>Xây dựng Nhà đa năng Trường PT Dân tộc nội trú tỉnh</t>
  </si>
  <si>
    <t>3077a/QĐ-UBND ngày 30/10/2015</t>
  </si>
  <si>
    <t>Xây dựng hạ tầng kỹ thuật Trường THPT số 3 Bố Trạch</t>
  </si>
  <si>
    <t>3108/QĐ-UBND ngày 30/10/2015</t>
  </si>
  <si>
    <t>Xây dựng hệ thống thoát nước và hạ tầng kỹ thuật trường THPT Lê Trực</t>
  </si>
  <si>
    <t>2777/QĐ-UBND ngày 12/10/2015</t>
  </si>
  <si>
    <t>Khuôn viên hàng rào và hạ tầng kỹ thuật Trường THPT Lê Lợi, thị xã Ba Đồn</t>
  </si>
  <si>
    <t>2745/QĐ-UBDN ngày 07/10/2015</t>
  </si>
  <si>
    <t>Nhà phòng học bộ môn Trường THPT số 5 Bố Trạch</t>
  </si>
  <si>
    <t>3109/QĐ-UBND ngày 30/10/2015</t>
  </si>
  <si>
    <t>Xây dựng hàng rào, nhà phòng học 8 phòng 2 tầng THPT Hoàng Hoa Thám</t>
  </si>
  <si>
    <t>3041/QĐ-UBND ngày 29/10/2015</t>
  </si>
  <si>
    <t xml:space="preserve">Cụm Mầm non trung tâm xã Sơn Thủy nhà lớp học 6 phòng </t>
  </si>
  <si>
    <t>3038/QĐ-UBND ngày 29/10/2015</t>
  </si>
  <si>
    <t>Trường Tiểu học số 1 Xuân Ninh (8 phòng)</t>
  </si>
  <si>
    <t>3066/QĐ-UBND ngày 30/10/2015</t>
  </si>
  <si>
    <t>Nhà lớp học 2 tầng 4 phòng Trường Mầm non xã Lý Trạch, huyện Bố Trạch</t>
  </si>
  <si>
    <t>3115a/QĐ-UBND ngày 31/10/2015</t>
  </si>
  <si>
    <t>Trường Mầm non khu vực 2 Phường Quảng Long, thị xã Ba Đồn, tỉnh Quảng Bình</t>
  </si>
  <si>
    <t>3105/QĐ-UBND ngày 30/10/2015</t>
  </si>
  <si>
    <t>Nhà lớp học 2 tầng 4 phòng Trường Mầm non Hồng Thủy</t>
  </si>
  <si>
    <t>3040/QĐ-UBND ngày 29/10/2015</t>
  </si>
  <si>
    <t>Cải tạo, nâng cấp khối phòng học trường Tiểu học Đồng Phú</t>
  </si>
  <si>
    <t>4463/QĐ-UBND ngày 29/10/2015</t>
  </si>
  <si>
    <t>Trường THCS xã Quảng Trường (phòng học chức năng và phòng học bộ môn)</t>
  </si>
  <si>
    <t>3059/QĐ-UBND ngày 29/10/2015</t>
  </si>
  <si>
    <t>Trường mầm non thôn Chày Lập xã Phúc Trạch (4 phòng)</t>
  </si>
  <si>
    <t>2903a/QĐ-UBND ngày 30/10/2015</t>
  </si>
  <si>
    <t>Nhà lớp học 2 tầng 4 phòng Trường mầm non Ngư Thủy Trung</t>
  </si>
  <si>
    <t>3039/QĐ-UBND ngày 29/10/2015</t>
  </si>
  <si>
    <t>Trường Mầm non Khu vực Lộc An (6 phòng)</t>
  </si>
  <si>
    <t>3042/QĐ-UBND ngày 29/10/2015</t>
  </si>
  <si>
    <t>Trường Mầm non xã Hàm Ninh (điểm trường Trần Xá)</t>
  </si>
  <si>
    <t>3124/QĐ-UBND ngày 30/10/2015</t>
  </si>
  <si>
    <t>Trường TH Trường Sơn (4 phòng)</t>
  </si>
  <si>
    <t>809/QĐ-UBND ngày 28/10/2015</t>
  </si>
  <si>
    <t>Trường Mầm non Tân Thủy (hỗ trợ nông thôn mới)</t>
  </si>
  <si>
    <t>2896/QĐ-UBND ngày 30/5/2016</t>
  </si>
  <si>
    <t>Dự án này được khởi công năm 2020, tuy nhiên để đạt được NTM xã lấy nguồn NTM và huyện bố trí 3 tỷ, có ý kiến chỉ đạo của đ/c Trần Tiến Dũng</t>
  </si>
  <si>
    <t>Nhà lớp học 2 tầng 6 phòng Trường THCS xã Quảng Lưu</t>
  </si>
  <si>
    <t>3103/QĐ-UBND ngày 30/10/2015</t>
  </si>
  <si>
    <t>Trường TH Thái Thủy (4 phòng)</t>
  </si>
  <si>
    <t>1582/QĐ-UBND ngày 30/5/2016</t>
  </si>
  <si>
    <t>Trường TH và THCS Trọng Hóa (6 phòng)</t>
  </si>
  <si>
    <t>3076a/QĐ-UBND ngày 30/10/2015</t>
  </si>
  <si>
    <t>Trường TH số 1 Đồng Lê (6 phòng chức năng)</t>
  </si>
  <si>
    <t>3119a/QĐ-UBND ngày 30/10/2015</t>
  </si>
  <si>
    <t>Trường THCS Tân Hóa (6 phòng)</t>
  </si>
  <si>
    <t>Nhà lớp học 2 tầng 6 phòng Trường cấp 1,2 xã Trường Thủy</t>
  </si>
  <si>
    <t>5362/QĐ-UBND ngày 23/10/2016</t>
  </si>
  <si>
    <t>Trường Mầm non Văn Thủy (6 phòng)</t>
  </si>
  <si>
    <t>3458/QĐ-UBND ngày 28/10/2016</t>
  </si>
  <si>
    <t>Nhà lớp học 2 tầng 6 phòng Trường Mầm non khu vực Nhân Hồng xã Nhân Trạch</t>
  </si>
  <si>
    <t>3302/QĐ-UBND ngày 24/10/2016</t>
  </si>
  <si>
    <t>Trường tiểu học Liên Thủy (6 phòng)</t>
  </si>
  <si>
    <t>3019/QĐ-UBND ngày 30/9/2016</t>
  </si>
  <si>
    <t>Hệ thống thoát nước và hạ tầng kỹ thuật trường THPT Phan Bội Châu</t>
  </si>
  <si>
    <t>2642/QĐ-UBND ngày 29/8/2016</t>
  </si>
  <si>
    <t>Nhà lớp học 6 phòng 2 tầng Trường Tiểu học xã Văn Hóa</t>
  </si>
  <si>
    <t>2481/QĐ-UBND ngày 16/8/2016</t>
  </si>
  <si>
    <t>Nhà lớp học 2 tầng 6 phòng trường THCS xã Quảng Tiến, huyện Quảng Trạch</t>
  </si>
  <si>
    <t>3310/QĐ-UBND ngày 24/10/2016</t>
  </si>
  <si>
    <t>Trường PTDTNT Lệ Thủy (Nhà nội trú học sinh 20 phòng)</t>
  </si>
  <si>
    <t>3457/QĐ-UBND ngày 28/10/2016</t>
  </si>
  <si>
    <t>Trường Tiểu học Ngư Thủy Bắc (2 tầng 6 phòng)</t>
  </si>
  <si>
    <t>2570/QĐ-UBND ngày 24/8/2016</t>
  </si>
  <si>
    <t>Nhà lớp học bộ môn 6 phòng Trường THCS Mỹ Thủy</t>
  </si>
  <si>
    <t>3312/QĐ-UBND ngày 24/10/2016</t>
  </si>
  <si>
    <t>Nhà lớp học 6 phòng 2 tầng trường Tiểu học số 1 Phong Hóa</t>
  </si>
  <si>
    <t>2573/QĐ-UBND ngày 25/8/2016</t>
  </si>
  <si>
    <t>Nhà lớp học 8 phòng Trường THPT Ninh Châu</t>
  </si>
  <si>
    <t>2175/QĐ-UBND ngày 22/7/2016</t>
  </si>
  <si>
    <t>Trường mầm non Cụm Thanh Tân xã Thanh Thủy</t>
  </si>
  <si>
    <t>2956/QĐ-UBND ngày 28/9/2016</t>
  </si>
  <si>
    <t>Trường Tiểu học Bắc Lý (02 tầng, 8 phòng)</t>
  </si>
  <si>
    <t>2368/QĐ-UBND ngày 8/8/2016</t>
  </si>
  <si>
    <t>Trường Mầm non Quảng Hải (4 phòng)</t>
  </si>
  <si>
    <t>Nhà giảng đường, thư viện Trung tâm Bồi dưỡng chính trị huyện Quảng Ninh</t>
  </si>
  <si>
    <t>Trường THPT số 3 Bố Trạch (6 phòng học)</t>
  </si>
  <si>
    <t>Trường THCS Lộc Thủy (8 phòng)</t>
  </si>
  <si>
    <t>2584/QĐ-UBND ngày 25/8/2016</t>
  </si>
  <si>
    <t>Nhà nội trú Trường Phổ thông dân tộc nội trú Minh Hóa</t>
  </si>
  <si>
    <t>3477/QĐ-UBND ngày 28/10/2016</t>
  </si>
  <si>
    <t>Xây dựng Trường Tiểu học Đức Trạch</t>
  </si>
  <si>
    <t>3469/QĐ-UBND ngày 28/10/2016</t>
  </si>
  <si>
    <t>Nhà lớp học và phòng học chức năng Trường MN xã Đồng Hóa</t>
  </si>
  <si>
    <t>3309/QĐ-UBND ngày 24/10/2016</t>
  </si>
  <si>
    <t>Nhà đa chức năng, trường THPT Lương Thế Vinh</t>
  </si>
  <si>
    <t>3311/QĐ-UBND ngày 24/10/2016</t>
  </si>
  <si>
    <t>Nhà đa năng trường THCS&amp;THPT Hóa Tiến</t>
  </si>
  <si>
    <t>3345/QĐ-UBND ngày 25/10/2016</t>
  </si>
  <si>
    <t xml:space="preserve">Hệ thống thoát nước và hạ tầng kỹ thuật trường THPT Lương Thế Vinh </t>
  </si>
  <si>
    <t>3366/QĐ-UBND ngày 26/10/2016</t>
  </si>
  <si>
    <t xml:space="preserve">Hệ thống thoát nước và hạ tầng kỹ thuật trường THPT Trần Hưng Đạo </t>
  </si>
  <si>
    <t>3466/QĐ-UBND ngày 28/10/2016</t>
  </si>
  <si>
    <t>Dãy nhà hiệu bộ và nhà vệ sinh học sinh trường Tiểu học Đức Ninh</t>
  </si>
  <si>
    <t>3467/QĐ-UBND ngày 28/10/2016</t>
  </si>
  <si>
    <t>Nhà lơp học 2 tầng 8 phòng Trương Tiểu học số 1 Võ Ninh</t>
  </si>
  <si>
    <t>3387/QĐ-UBND ngày 28/10/2016</t>
  </si>
  <si>
    <t>Nhà lớp học 2 tầng 6 phòng Trường THCS xã Quảng Trung</t>
  </si>
  <si>
    <t>3406/QĐ-UBND ngày 27/10/2016</t>
  </si>
  <si>
    <t xml:space="preserve">Nhà lớp học 2 tầng 8 phòng Trường THCS Quảng Thọ </t>
  </si>
  <si>
    <t>3472/QĐ-UBND ngày 28/10/2016</t>
  </si>
  <si>
    <t>Nhà lớp học 4 phòng 2 tầng trường Tiểu học phường Quảng Long</t>
  </si>
  <si>
    <t>3407/QĐ-UBND ngày 27/10/2016</t>
  </si>
  <si>
    <t>Trường THCS Quảng Liên (6 phòng)</t>
  </si>
  <si>
    <t>3483/QĐ-UBND ngày 28/10/2016</t>
  </si>
  <si>
    <t>Nhà lớp học 2 tầng 8 phòng Trường TH và THCS xã Nam Hóa</t>
  </si>
  <si>
    <t>3482/QĐ-UBND ngày 28/10/2016</t>
  </si>
  <si>
    <t>Trường Tiểu học xã Cảnh Dương (8 phòng)</t>
  </si>
  <si>
    <t>3484/QĐ-UBND ngày 28/10/2016</t>
  </si>
  <si>
    <t>Xây dựng trường MN xã Quảng Lưu</t>
  </si>
  <si>
    <t>3475/QĐ-UBND ngày 28/10/2016</t>
  </si>
  <si>
    <t>Trường THCS Quảng Phú (8 phòng)</t>
  </si>
  <si>
    <t>3474/QĐ-UBND ngày 28/10/2016</t>
  </si>
  <si>
    <t>Trường TH xã Quảng Trường</t>
  </si>
  <si>
    <t>3478/QĐ-UBND ngày 28/10/2016</t>
  </si>
  <si>
    <t>3316/QĐ-UBND ngày 25/10/2016</t>
  </si>
  <si>
    <t>3523/QĐ-UBND  ngày 31/10/2016</t>
  </si>
  <si>
    <t>Nhà lơp học 2 tầng 6 phòng Trường THCS Duy Ninh</t>
  </si>
  <si>
    <t>3488/QĐ-UBND ngày 28/10/2016</t>
  </si>
  <si>
    <t>3522/QĐ-UBND ngày 31/10/2016</t>
  </si>
  <si>
    <t>Nhà lơp học 2 tầng 6 phòng Trường Tiểu học TT Quán Hàu</t>
  </si>
  <si>
    <t>'3481/QĐ-UBND ngày 28/10/2016</t>
  </si>
  <si>
    <t>Nhà lớp học 2 tầng 4 phòng và hạ tầng kỹ thuật cụm trường mầm non xã Sơn Thuỷ</t>
  </si>
  <si>
    <t>3456/QĐ-UBND ngày 28/10/2016</t>
  </si>
  <si>
    <t>Trường THCS xã An Thủy (8 phòng)</t>
  </si>
  <si>
    <t>3461/QĐ-UBND ngày 28/10/2016</t>
  </si>
  <si>
    <t>Nhà lớp học 2 tầng 6 phòng Trường Tiểu học số 2 Tân Thủy</t>
  </si>
  <si>
    <t>3473/QĐ-UBND ngày 28/10/2016</t>
  </si>
  <si>
    <t>Nhà lớp học 2 tầng 8 phòng Trương Tiểu học Dương Thuỷ</t>
  </si>
  <si>
    <t>3524/QĐ-UBND ngày 31/10/2016</t>
  </si>
  <si>
    <t>Nhà làm việc Trường THPT Hoàng Hoa Thám</t>
  </si>
  <si>
    <t>3460/QĐ-UBND ngày 28/10/2016</t>
  </si>
  <si>
    <t>Cải tạo, nâng cấp, sửa chữa nhà làm việc của cán bộ, giảng viên; nhà nội trú học viên và khuôn viên Trường Chính trị tỉnh</t>
  </si>
  <si>
    <t>3491/QĐ-UBND ngày 28/10/2016</t>
  </si>
  <si>
    <t>Trường Tiểu học xã Quảng Sơn (6 phòng)</t>
  </si>
  <si>
    <t>Nhà hiệu bộ trường THCS Xuân Ninh</t>
  </si>
  <si>
    <t>323/QĐ-UBND ngày 9/5/2016</t>
  </si>
  <si>
    <t>Đối ứng ODA</t>
  </si>
  <si>
    <t>TNMT</t>
  </si>
  <si>
    <t>Khởi công</t>
  </si>
  <si>
    <t/>
  </si>
  <si>
    <t>2015</t>
  </si>
  <si>
    <t>2014</t>
  </si>
  <si>
    <t>2237/QĐ-CT ngày 25/9/2012</t>
  </si>
  <si>
    <t>2012</t>
  </si>
  <si>
    <t>1968/QĐ-UBND ngày 16/8/2011</t>
  </si>
  <si>
    <t>273/QĐ-UBND ngày 27/01/2014</t>
  </si>
  <si>
    <t>1KH-CN</t>
  </si>
  <si>
    <t>2GDĐT</t>
  </si>
  <si>
    <t>2649/QĐ-CT ngày 25/10/2012</t>
  </si>
  <si>
    <t>2027/QĐ-CT ngày 29/08/2012; 936/QĐ-UBND ngày 16/04/2014</t>
  </si>
  <si>
    <t>2634/QĐ-CT ngày 24/10/2012</t>
  </si>
  <si>
    <t>2667/QĐ-CT ngày 25/10/2012</t>
  </si>
  <si>
    <t>2602/QĐ-CT ngày 23/10/2012</t>
  </si>
  <si>
    <t>Số 2515/QĐ-CT ngày 18/10/2012</t>
  </si>
  <si>
    <t>Số 2101/QĐ-UBND ngày 03/09/2013</t>
  </si>
  <si>
    <t>Số 2137/QĐ-UBND ngày 06/09/2013</t>
  </si>
  <si>
    <t>3074a/QĐ-UBND ngày 30/10/2015</t>
  </si>
  <si>
    <t>1QTHT</t>
  </si>
  <si>
    <t>2Nợ XDCB</t>
  </si>
  <si>
    <t>3Y tế</t>
  </si>
  <si>
    <t>Quảng Bình</t>
  </si>
  <si>
    <t>DA QT</t>
  </si>
  <si>
    <t>QĐ Quyết toán</t>
  </si>
  <si>
    <t>2704/QĐ-UBND ngày 07/9/2016</t>
  </si>
  <si>
    <t>QĐ số 2712/QĐ-UBND ngày 05/10/2015</t>
  </si>
  <si>
    <t>QĐ số 2467/QĐ-UBND ngày 15/8/2016</t>
  </si>
  <si>
    <t>QĐ QT số 3500/QĐ-UBND ngày 03/12/2014)</t>
  </si>
  <si>
    <t>QĐ số 1637/QĐ-UBND ngày 13/7/2013</t>
  </si>
  <si>
    <t>QĐ QT số 323/QĐ-UBND ngày 13/02/2014</t>
  </si>
  <si>
    <t>Nghiệm thu</t>
  </si>
  <si>
    <t>QĐ QT số 06/QĐ-UBND ngày 05/01/2015</t>
  </si>
  <si>
    <t>QĐ số 500/QĐ-UBND ngày 29/02/2016)</t>
  </si>
  <si>
    <t xml:space="preserve"> QĐ số 3612/QĐ-UBND ngày 09/11/2016</t>
  </si>
  <si>
    <t xml:space="preserve">QĐ  số 2727/QĐ-UBND ngày 31/10/2013 </t>
  </si>
  <si>
    <t>QĐ số 2118/QĐ-UBND ngày 04/9/2013</t>
  </si>
  <si>
    <t>QĐ số 1039/QĐ-UBND ngày 12/4/2016</t>
  </si>
  <si>
    <t>QĐ QT số 3344/QĐ-UBND ngày 20/11/2015</t>
  </si>
  <si>
    <t>QĐ QT số 374/QĐ-UBND ngày 18/02/2013</t>
  </si>
  <si>
    <t>QĐ QT số 2697/QĐ-UBND ngày 06/9/2016</t>
  </si>
  <si>
    <t>QĐ QT số 2999/QĐ-UBND ngày 25/10/2014)</t>
  </si>
  <si>
    <t>61148</t>
  </si>
  <si>
    <t>QĐ số 1347/QĐ-UBND ngày 25/5/2015</t>
  </si>
  <si>
    <t>QĐ QT số 1653/QĐ-UBND ngày 25/6/2014</t>
  </si>
  <si>
    <t>(QĐ QT số 699/QĐ-UBND ngày 18/3/2015)</t>
  </si>
  <si>
    <t>QĐ QT số 1038/QĐ-UBND ngày 12/4/2016)</t>
  </si>
  <si>
    <t>TK10% TMĐT</t>
  </si>
  <si>
    <t>QĐ QT số 402/QĐ-UBND ngày 18/02/2016</t>
  </si>
  <si>
    <t>QĐ số 349/QĐ-UBND ngày 10/10/2016</t>
  </si>
  <si>
    <t>Trả nợ CBĐT</t>
  </si>
  <si>
    <t>Cung cấp BBNT</t>
  </si>
  <si>
    <t>Đã nghiệm thu chưa</t>
  </si>
  <si>
    <t>Bố trí 90% TMĐT dự án</t>
  </si>
  <si>
    <t>Đã bố trí quá 90% TMĐT</t>
  </si>
  <si>
    <t>QĐ số 2466/QĐ-UBND ngày 15/8/2016</t>
  </si>
  <si>
    <t xml:space="preserve">QĐ số 2713/QĐ-UBND ngày 05/10/2015 </t>
  </si>
  <si>
    <t>QĐ số 657/QĐ-UBND ngày 14/3/2016</t>
  </si>
  <si>
    <t>3Hoàn thành</t>
  </si>
  <si>
    <t>4Chuyển tiếp</t>
  </si>
  <si>
    <t>5KCM</t>
  </si>
  <si>
    <t>QĐ số 2663/QĐ-UBND ngày 30/9/2014</t>
  </si>
  <si>
    <t>QĐ số 869/QĐ-UBND ngày 04/6/2015</t>
  </si>
  <si>
    <t xml:space="preserve">QĐ số 3863/QĐ-UBND ngày 30/12/2015 </t>
  </si>
  <si>
    <t>QĐ số 658/QĐ-UBND ngày 14/3/2016</t>
  </si>
  <si>
    <t>QĐ số 1786/QĐ-UBND ngày 14/6/2016</t>
  </si>
  <si>
    <t>QĐ 463/QĐ-UBND ngày 24/3/2016</t>
  </si>
  <si>
    <t>QĐ 3301/QĐ-UBND ngày 18/11/2014</t>
  </si>
  <si>
    <t>Biên bản kiểm toán</t>
  </si>
  <si>
    <t>2651/QĐ-UBND ngày 30/8/2016</t>
  </si>
  <si>
    <t>QĐ số 2538/QĐ-UBND ngày 22/8/2016</t>
  </si>
  <si>
    <t>Trạm kiểm lâm Trộ Mợng</t>
  </si>
  <si>
    <t>2019</t>
  </si>
  <si>
    <t>3525/QĐ-UBND ngày 31/10/2016</t>
  </si>
  <si>
    <t>NT đưa vào sử dụng</t>
  </si>
  <si>
    <t>BB nghiệm thu</t>
  </si>
  <si>
    <t>Số 2094/QĐ-UBND ngày 12/7/2016</t>
  </si>
  <si>
    <t>Đã bố trí đủ vốn theo QT số 2094/QĐ-UBND ngày 12/7/2016</t>
  </si>
  <si>
    <t>2989/QĐ-UBND ngày 28/9/2016</t>
  </si>
  <si>
    <t>Bố trí theo giá trị quyết toán tại QĐ số 2989/QĐ-UBND ngày 28/9/2016</t>
  </si>
  <si>
    <t>3111/QĐ-UBND ngày 10/10/2016</t>
  </si>
  <si>
    <t>Bố trí theo giá trị quyết toán tại QĐ số 3111/QĐ-UBND ngày 10/10/2016</t>
  </si>
  <si>
    <t>Dự án nợ đọng XDCB 153,137 tỷ đồng, cân đối NSTW trả 19 tỷ đồng, còn nợ 134 tỷ đồng, NSĐP dự kiến cân đối trả 50 tỷ đồng</t>
  </si>
  <si>
    <t>2820/QĐ-UBND ngày 16/9/2016</t>
  </si>
  <si>
    <t>Quyết toán tại QĐ số 3609/QĐ-UBND ngày 09/11/2016</t>
  </si>
  <si>
    <t>Quyết toán tại QĐ số 464/QĐ-UBND ngày 24/02/2016</t>
  </si>
  <si>
    <t>Nghiệm thu  hoàn thành</t>
  </si>
  <si>
    <t>Quyết toán tại Quyết định số 110/QĐ-UBND ngày 18/02/2016</t>
  </si>
  <si>
    <t>QĐ số 1357/QĐ-UBND ngày 28/5/2014</t>
  </si>
  <si>
    <t xml:space="preserve"> Quyết định số 3286/QĐ-UBND ngày 18/11/2015</t>
  </si>
  <si>
    <t>Thẩm tra phê duyệt duyết toán 164/STC-QT ngày 15/11/2016</t>
  </si>
  <si>
    <t xml:space="preserve">Nghiệm thu công trình hoàn thành tại BB số  </t>
  </si>
  <si>
    <t xml:space="preserve">Nghiệm thu hoàn thành </t>
  </si>
  <si>
    <t>Quyết toán tại QĐ số 3608/QĐ-UBND ngày 09/11/2016</t>
  </si>
  <si>
    <t>Trường tiểu học số 1 phường Ba Đồn (6 phòng)</t>
  </si>
  <si>
    <t>QĐ số 2770/QĐ-UBND ngày 07/11/2012</t>
  </si>
  <si>
    <t>QĐ số 1041/QĐ-UBND ngày 12/4/2016</t>
  </si>
  <si>
    <t>Khắc phục khẩn cấp tuyến đê kè thôn Tân Thượng, xã Quảng Hải, thị xã Ba Đồn</t>
  </si>
  <si>
    <t>3517/QĐ-UBND ngày 31/10/2016</t>
  </si>
  <si>
    <t>Quyết định phê duyệt QT 2746/QĐ 12/9/2016</t>
  </si>
  <si>
    <t>5</t>
  </si>
  <si>
    <t>TỔNG CỘNG</t>
  </si>
  <si>
    <t>Nhà lớp học 2 tầng 6 phòng trường Mầm non Lộc Ninh</t>
  </si>
  <si>
    <t>3027/QĐ-UBND ngày 25/11/2010</t>
  </si>
  <si>
    <t>QDĐC 1099/QĐ-UBND ngày 14/5/2013</t>
  </si>
  <si>
    <t>QDĐ 2729/QĐ-UBND ngày 23/8/2016</t>
  </si>
  <si>
    <t xml:space="preserve">Xây dựng nhà 2 tầng phòng giáo dục thể chất, phòng âm nhạc, phòng làm việc của phó hiệu trưởng trường MN xã Quảng Liên </t>
  </si>
  <si>
    <t>Công trình nghiệm thu, bố trí 90% TMĐT</t>
  </si>
  <si>
    <t>Công trình đã QT</t>
  </si>
  <si>
    <t>Chưa nghiệm thu</t>
  </si>
  <si>
    <t>CT Quyết toán</t>
  </si>
  <si>
    <t>Đường ra biên giới từ bản Cà Roòng 2 đi cột mốc O4</t>
  </si>
  <si>
    <t>3134/QĐ-CT ngày 21/12/2012</t>
  </si>
  <si>
    <t>Trục đường chính Bắc-Nam rộng 60m, xã Bảo Ninh, TP. Đồng Hới (giai đoạn 1)</t>
  </si>
  <si>
    <t>2705/QĐ-UBND ngày 25/9/2009; 2622/QĐ-UBND ngày 25/10/2013</t>
  </si>
  <si>
    <t>Đường ngập lụt Trung Trạch - Hoàn Lão - Hoàn Trạch, huyện Bố Trạch</t>
  </si>
  <si>
    <t>156/QĐ-UBND ngày 25/01/2010;
1440/QĐ-UBND ngày 21/6/2011</t>
  </si>
  <si>
    <t>Công trình đã quyết toán (giá trị quyết toán tại QĐ số 2108/QĐ-UBND ngày 14/7/2016 là 6.013 triệu đồng)</t>
  </si>
  <si>
    <t xml:space="preserve"> QĐ số 2108/QĐ-UBND ngày 14/7/2016</t>
  </si>
  <si>
    <t>Đê bao Hói Sỏi từ Mỹ Trung đến cống Hói Sỏi huyện Quảng Nình</t>
  </si>
  <si>
    <t>I</t>
  </si>
  <si>
    <t>II</t>
  </si>
  <si>
    <t>Đường tránh lũ Cồn Rinh xã Vĩnh Ninh, huyện Quảng Nình</t>
  </si>
  <si>
    <t>2391/QĐ-UBND ngày 09/10/2012; 1130/QĐ-UBND ngày 27/4/2015</t>
  </si>
  <si>
    <t>Nâng cấp, sửa chữa ngầm tràn thôn Rồng xã Hồng Hóa</t>
  </si>
  <si>
    <t>1805/QĐ-UBND ngày 29/7/2011</t>
  </si>
  <si>
    <t>Sửa chữa, nâng cấp đường vào xã Hồng Thủy</t>
  </si>
  <si>
    <t xml:space="preserve"> 1661/QĐ-UBND ngày 14/7/2011;3531/QĐ-UBND ngày 30/12/2011</t>
  </si>
  <si>
    <t>Đường cứu hộ cứu nạn các xã dọc sông Gianh, huyện Tuyên Hóa</t>
  </si>
  <si>
    <t xml:space="preserve">1254/QĐ-UBND
 ngày 7/6/2010; 
1114/QĐ-UBND ngày 19/5/2011 </t>
  </si>
  <si>
    <t xml:space="preserve">Sửa chữa, nâng cấp cụm hồ chứa nước Bàu Bàng - Khe Chè, xã Lý Trạch </t>
  </si>
  <si>
    <t>272/QĐ, 27/01/2014</t>
  </si>
  <si>
    <t>QĐ số 262/QĐ-UBND ngày 20/3/2015</t>
  </si>
  <si>
    <t>Vốn đã bố trí đến hết 2016 là 3,1 tỷ đồng, trong đó nguồn SN kinh tế 700trđ</t>
  </si>
  <si>
    <t>III</t>
  </si>
  <si>
    <t>Chống thấm hồ chứa nước Long Đại</t>
  </si>
  <si>
    <t>Dự án Đường Lý Nam Đế, phường Đồng Phú</t>
  </si>
  <si>
    <t>Cầu đi bộ nối giữa 2 bờ mương Phóng Thủy tại vị trí giao nhau giữa đường Dương Văn An và đường Phan Bội Châu</t>
  </si>
  <si>
    <t>2161/QĐ--UBND ngày 25/6/2015</t>
  </si>
  <si>
    <t>320/QĐ--UBND ngày 03/2/2015</t>
  </si>
  <si>
    <t>Sửa chữa nâng cấp cụm hồ huyện Quảng Ninh (hồ Điều Gà)</t>
  </si>
  <si>
    <t>1701/QĐ-UBND ngày 30/6/2014</t>
  </si>
  <si>
    <t>3518/QĐ-UBND ngày 31/10/2016</t>
  </si>
  <si>
    <t>QĐ số 1722/QĐ-UBND ngày 08/6/2016</t>
  </si>
  <si>
    <t>Kè chống xói lở sông Kiến Giang (Đoạn Phan Xá - Xuân Bồ)</t>
  </si>
  <si>
    <t>2468/QĐ-UBND ngày 27/9/2011</t>
  </si>
  <si>
    <t>Bãi chứa và xử lý rác thải thị trấn Đồng Lê, huyện Tuyên Hóa</t>
  </si>
  <si>
    <t>Trụ sở làm việc Đội quản lý thị trường số 4</t>
  </si>
  <si>
    <t>2778/QĐ-UBND ngày 25/10/2011; 1949/QĐ-CT ngày 21/8/2012</t>
  </si>
  <si>
    <t>3238/QĐ-UBND ngày 10/11/2009; 3195/QĐ-UBND ngày 09/11/2015</t>
  </si>
  <si>
    <t>254/QĐ-UBND ngày 29/01/2016</t>
  </si>
  <si>
    <t>3459/QĐ-UBND ngày 28/10/2016</t>
  </si>
  <si>
    <t>3404/QĐ-UBND ngày 26/11/2015</t>
  </si>
  <si>
    <t xml:space="preserve">Đầu tư nâng cấp, triển khai nhân rộng phần mềm một cửa liên thông và dịch vụ hành chính công tỉnh Quảng Bình </t>
  </si>
  <si>
    <t>Xây dựng hệ thống cơ sở dữ liệu tiếp công dân và triển khai áp dụng phần mềm quản lý đơn thư khiếu nại, tố cáo phục vụ các cấp, các ngành tỉnh Quảng Bình</t>
  </si>
  <si>
    <t>194/TV-QT ngày 30/10/2015</t>
  </si>
  <si>
    <t>2652/QĐ-CT ngày 25/10/2012</t>
  </si>
  <si>
    <t>LK vốn đã bố trí đến hết năm 2016</t>
  </si>
  <si>
    <t>Trong đó: NS tỉnh</t>
  </si>
  <si>
    <t>2018</t>
  </si>
  <si>
    <t>Nhà tưởng niệm, lưu giữ hài cốt và nhà ở đoàn quy tập mộ liệt sỹ tại tỉnh Khăm Muộn, Cộng hòa Dân chủ nhân dân Lào thuộc Bộ Chỉ huy Quân sự tỉnh Quảng Bình</t>
  </si>
  <si>
    <t>Cộng hòa Dân chủ nhân dân Lào</t>
  </si>
  <si>
    <t>3521/QĐ-UBND ngày 31/10/2016</t>
  </si>
  <si>
    <t>Bổ sung các hạng mục cho công trình cải tạo, sửa chữa Trụ sở TT dạy nghề và hỗ trợ nông dân tỉnh làm trụ sở làm việc Hội nông dân tỉnh</t>
  </si>
  <si>
    <t>Xây dựng trạm bơm và kênh dẫn nước Lòi Đình, xã Tân Thủy (NS tỉnh 1 tỷ đồng)</t>
  </si>
  <si>
    <t>Nâng cấp, sửa chữa Trụ sở làm việc cơ quan Huyện ủy Quảng Ninh</t>
  </si>
  <si>
    <t>1069/QĐ-UBND ngày 27/9/2016</t>
  </si>
  <si>
    <t>Sửa chữa đập Mũi Động, xã Dương Thủy</t>
  </si>
  <si>
    <t>Cải tạo Trụ sở làm việc Đảng ủy khối các cơ quan tỉnh</t>
  </si>
  <si>
    <t>Cải tạo, sửa chữa khu giảng đường Trung tâm dịch vụ việc làm Quảng Bình.</t>
  </si>
  <si>
    <t>Đồng Hới</t>
  </si>
  <si>
    <t>Bê tông hóa đường GTNT xã Văn Hóa</t>
  </si>
  <si>
    <t>Khắc phục khẩn cấp tuyến đường ngập lụt nối từ đường tỉnh lộ 559 đi xã Quảng Hòa</t>
  </si>
  <si>
    <t>Đường Hà Thiệp - Bảo Ninh xã Võ Ninh, huyện Quảng Ninh (NS tỉnh hỗ trợ phần chi phí xây lắp 8.873 triệu đồng)</t>
  </si>
  <si>
    <t>2884/QĐ-UBND ngày 28/9/2016</t>
  </si>
  <si>
    <t>Kè chống sạt lở Khe Cát thôn Cừa Thôn và thôn Tân Hải xã Hải Ninh (GĐ 1)</t>
  </si>
  <si>
    <t>3806/QĐ-UBND ngày 30/11/2016</t>
  </si>
  <si>
    <t>Bố Trạch</t>
  </si>
  <si>
    <t>3486/QĐ-UBND ngày 28/10/2016</t>
  </si>
  <si>
    <t>PHỤ LỤC: KẾ HOẠCH ĐẦU TƯ CÔNG NĂM 2017 NGUỒN NGÂN SÁCH TỈNH</t>
  </si>
  <si>
    <t>A</t>
  </si>
  <si>
    <t>Bố trí vốn chuẩn bị đầu tư</t>
  </si>
  <si>
    <t>Hỗ trợ DN theo các chính sách ưu đãi của tỉnh và hỗ trợ các dự án PPP (đối tác công tư)</t>
  </si>
  <si>
    <t>Hỗ trợ FLC</t>
  </si>
  <si>
    <t>Hỗ trợ du lịch</t>
  </si>
  <si>
    <t>Trả nợ nhỏ lẻ các công trình hoàn thành, quyết toán</t>
  </si>
  <si>
    <t>IV</t>
  </si>
  <si>
    <t>Hỗ trợ cho các doanh nghiệp cung cấp hàng hóa, dịch vụ công ích</t>
  </si>
  <si>
    <t>V</t>
  </si>
  <si>
    <t>Lĩnh vực khoa học công nghệ</t>
  </si>
  <si>
    <t>VI</t>
  </si>
  <si>
    <t>Lĩnh vực giáo dục đào tạo</t>
  </si>
  <si>
    <t>VII</t>
  </si>
  <si>
    <t>Trả nợ XDCB</t>
  </si>
  <si>
    <t>VIII</t>
  </si>
  <si>
    <t>Bố trí các dự án hoàn thành, quyết toán</t>
  </si>
  <si>
    <t>NGUỒN TẬP TRUNG TRONG NƯỚC</t>
  </si>
  <si>
    <t>B</t>
  </si>
  <si>
    <t>NGUỒN THU CẤP QUYỀN SỬ DỤNG ĐẤT</t>
  </si>
  <si>
    <t>Dự phòng</t>
  </si>
  <si>
    <t>Phân bổ sau</t>
  </si>
  <si>
    <t>Bố trí các công trình trọng điểm</t>
  </si>
  <si>
    <t>E</t>
  </si>
  <si>
    <t>NGUỒN VỐN XỔ SỐ KIẾN THIẾT</t>
  </si>
  <si>
    <t>Y tế</t>
  </si>
  <si>
    <t>a</t>
  </si>
  <si>
    <t>b</t>
  </si>
  <si>
    <t xml:space="preserve">Dự án sử dụng nguồn NS huyện xã, xin NS tỉnh hỗ trợ để về đích NTM </t>
  </si>
  <si>
    <t xml:space="preserve">NS tỉnh </t>
  </si>
  <si>
    <t>c</t>
  </si>
  <si>
    <t>Chủ đầu tư</t>
  </si>
  <si>
    <t>QĐ Phê duyệt 
dự án</t>
  </si>
  <si>
    <t>C</t>
  </si>
  <si>
    <t>PHÍ SỬ DỤNG CÔNG TRÌNH KẾT CẤU HẠ TẦNG TRONG KHU VỰC CK ĐỐI VỚI PHƯƠNG TIỆN VẬN TẢI CHỞ HÀNG HÓA RA VÀO CỬA KHẨU TỈNH QUẢNG BÌNH</t>
  </si>
  <si>
    <t>Đầu tư hạ tầng khu kinh tế Cha Lo và các xã thuộc Khu kinh tế Cha Lo</t>
  </si>
  <si>
    <t>BQL Khu Kinh tế</t>
  </si>
  <si>
    <t>Đầu tư các công trình thuộc ngân sách tỉnh</t>
  </si>
  <si>
    <t>D</t>
  </si>
  <si>
    <t>PHÍ THAM QUAN DANH LAM THẮNG CẢNH KHU VỰC PHONG NHA</t>
  </si>
  <si>
    <t>Đầu tư các công trình tại Vườn Quốc gia Phong Nha - Kẻ Bàng</t>
  </si>
  <si>
    <t>Công trình hoàn thành</t>
  </si>
  <si>
    <t>Công trình chuyển tiếp</t>
  </si>
  <si>
    <t>Công trình khởi công mới</t>
  </si>
  <si>
    <t>Sở Y tế</t>
  </si>
  <si>
    <t>Bệnh viện Đa khoa huyện Minh Hóa</t>
  </si>
  <si>
    <t>UBND xã Tân Ninh</t>
  </si>
  <si>
    <t>UBND xã Quảng Tiến</t>
  </si>
  <si>
    <t>UBND thị trấn Đồng Lê</t>
  </si>
  <si>
    <t>Bệnh viện Đa khoa huyện Quảng Ninh</t>
  </si>
  <si>
    <t>Trung tâm Y tế dự phòng huyện Quảng Ninh</t>
  </si>
  <si>
    <t>BCH Quân sự tỉnh</t>
  </si>
  <si>
    <t>BCH Biên phòng tỉnh</t>
  </si>
  <si>
    <t>Công an tỉnh</t>
  </si>
  <si>
    <t>Sở Công thương</t>
  </si>
  <si>
    <t>Sở Giao thông Vận tải</t>
  </si>
  <si>
    <t>UBND xã Quảng Kim</t>
  </si>
  <si>
    <t>UBND huyện Bố Trạch</t>
  </si>
  <si>
    <t>UBND xã Tiến Hóa</t>
  </si>
  <si>
    <t>UBND huyện Quảng Ninh</t>
  </si>
  <si>
    <t>UBND xã Quảng Hải</t>
  </si>
  <si>
    <t>UBND xã Quảng Trường</t>
  </si>
  <si>
    <t>Sở Tài nguyên - Môi trường</t>
  </si>
  <si>
    <t>Công trình đã quyết toán tại QĐ số 2712/QĐ-UBND ngày 05/10/2015, giá trị là 6.954 triệu đồng)</t>
  </si>
  <si>
    <t>UBND xã Quảng Phương</t>
  </si>
  <si>
    <t>UBND xã Văn Hóa</t>
  </si>
  <si>
    <t>UBND xã Hiền Ninh</t>
  </si>
  <si>
    <t>UBND xã Quảng Trung</t>
  </si>
  <si>
    <t>UBND huyện Lệ Thủy</t>
  </si>
  <si>
    <t>Công ty TNHH 1 TV MT và PT Đô thị Quảng Bình</t>
  </si>
  <si>
    <t>Trung tâm Công viên Cây xanh Đồng Hới</t>
  </si>
  <si>
    <t xml:space="preserve">Dự án đầu tư xây dựng công trình  khu neo đậu tránh trú  bão cho tàu cá Nhật Lệ , tỉnh Quảng Bình (WB5) </t>
  </si>
  <si>
    <t>Chi cục quản lý thị trường</t>
  </si>
  <si>
    <t>Sở Nông nghiệp và PTNT</t>
  </si>
  <si>
    <t>Văn phòng Tỉnh ủy</t>
  </si>
  <si>
    <t xml:space="preserve">Hội Liên hiệp phụ nữ tỉnh Quảng Bình </t>
  </si>
  <si>
    <t>Thanh tra tỉnh</t>
  </si>
  <si>
    <t>Hội cựu chiến binh tỉnh</t>
  </si>
  <si>
    <t>Ban quản lý VQG Phong Nha - Kẻ Bàng</t>
  </si>
  <si>
    <t>Văn phòng UBND tỉnh</t>
  </si>
  <si>
    <t>Sở Nội vụ</t>
  </si>
  <si>
    <t xml:space="preserve">Trung tâm Tin học và Thông tin Khoa học và Công nghệ </t>
  </si>
  <si>
    <t>Dự án hoàn thành</t>
  </si>
  <si>
    <t>Dự án chuyển tiếp</t>
  </si>
  <si>
    <t>Dự án khởi công mới</t>
  </si>
  <si>
    <t>Đối ứng các dự án ODA</t>
  </si>
  <si>
    <t>Sở Giáo dục - Đào tạo</t>
  </si>
  <si>
    <t>Trường THPT Tuyên Hóa</t>
  </si>
  <si>
    <t>Trường Chính trị tỉnh</t>
  </si>
  <si>
    <t>Trường THPT Hoàng Hoa Thám</t>
  </si>
  <si>
    <t>UBND xã Dương Thủy</t>
  </si>
  <si>
    <t>UBND xã Tân Thủy</t>
  </si>
  <si>
    <t>UBND xã An Thủy</t>
  </si>
  <si>
    <t>UBND xã Sơn Thủy</t>
  </si>
  <si>
    <t>UBND Thị trấn Quán Hàu</t>
  </si>
  <si>
    <t>UBND xã Duy Ninh</t>
  </si>
  <si>
    <t>Nhà lơp học 2 tầng 8 phòng Trường Mầm non Gia Ninh</t>
  </si>
  <si>
    <t>Nhà lơp học 2 tầng 8 phòng Trường Tiểu học Hiền Ninh</t>
  </si>
  <si>
    <t>UBND xã Gia Ninh</t>
  </si>
  <si>
    <t>UBND xã Quảng Phú</t>
  </si>
  <si>
    <t>Sở Văn hóa và Thể thao</t>
  </si>
  <si>
    <t>Tổng đội TNXP xây dựng kinh tế tỉnh Quảng Bình</t>
  </si>
  <si>
    <t xml:space="preserve">Bố trí đủ vốn theo giá trị quyết toán tại QĐ số 2467/QĐ-UBND ngày 15/8/2016 </t>
  </si>
  <si>
    <t>Quyết toán tại QĐ số 869/QĐ-UBND ngày 04/6/2015 là 5.858 trđ</t>
  </si>
  <si>
    <t>Bố trí đủ vốn theo phần NS tỉnh hỗ trợ (QĐ QT số 323/QĐ-UBND ngày 13/02/2014)</t>
  </si>
  <si>
    <t>Công ty TNHH 1 TV Khai thác công trình thủy lợi</t>
  </si>
  <si>
    <t>Chi cục Kiểm lâm tỉnh</t>
  </si>
  <si>
    <t>UBND xã Hồng Thủy</t>
  </si>
  <si>
    <t>UBND xã Quảng Châu</t>
  </si>
  <si>
    <t>Các chương trình mục tiêu phân cấp về ngân sách tỉnh</t>
  </si>
  <si>
    <t>IX</t>
  </si>
  <si>
    <t>UBND huyện Minh Hóa</t>
  </si>
  <si>
    <t>UBND xã Thượng Hóa</t>
  </si>
  <si>
    <t>UBND huyện Quảng Trạch</t>
  </si>
  <si>
    <t>UBND xã Trường Sơn</t>
  </si>
  <si>
    <t>Tỉnh đoàn Quảng Bình</t>
  </si>
  <si>
    <t>UBND thị xã Ba Đồn</t>
  </si>
  <si>
    <t>Chi cục Thú y tỉnh</t>
  </si>
  <si>
    <t>Các dự án chuyển tiếp</t>
  </si>
  <si>
    <t>UBND xã Quảng Hưng</t>
  </si>
  <si>
    <t>UBND phường Ba Đồn</t>
  </si>
  <si>
    <t>QĐ Quyết toán số 2987/QĐ-UBND ngày 28/9/2016)</t>
  </si>
  <si>
    <t>Chương trình hỗ trợ nhà ở phòng chống bão lụt</t>
  </si>
  <si>
    <t>T.Hóa</t>
  </si>
  <si>
    <t>UBND huyện Tuyên Hóa</t>
  </si>
  <si>
    <t>Quyết toán tại QĐ số 1370/QĐ-UBND ngày 29/5/2014</t>
  </si>
  <si>
    <t>UBND xã Phú Thủy</t>
  </si>
  <si>
    <t xml:space="preserve">QT tại QĐ  số 2727/QĐ-UBND ngày 31/10/2013 </t>
  </si>
  <si>
    <t>QĐ Quyết toán số 2999/QĐ-UBND ngày 25/10/2014</t>
  </si>
  <si>
    <t>QĐ quyết toán số 1347/QĐ-UBND ngày 25/5/2015</t>
  </si>
  <si>
    <t>II.1</t>
  </si>
  <si>
    <t>II.2</t>
  </si>
  <si>
    <t>G</t>
  </si>
  <si>
    <t>CÁC NGUỒN BỔ SUNG NĂM 2017</t>
  </si>
  <si>
    <t>Nguồn kết dư ngân sách nhà nước năm 2015</t>
  </si>
  <si>
    <t>Vượt thu cấp quyền sử dụng đất năm 2016</t>
  </si>
  <si>
    <t>Nguồn bán trụ sở</t>
  </si>
  <si>
    <t>Bố trí đủ vốn theo Quyết toán tại QĐ số 2663/QĐ-UBND ngày 30/9/2014</t>
  </si>
  <si>
    <t>QĐ QT số 500/QĐ-UBND ngày 29/02/2016</t>
  </si>
  <si>
    <t>UBND xã Hàm Ninh</t>
  </si>
  <si>
    <t>UBND xã Hồng Hóa</t>
  </si>
  <si>
    <t>Trung tâm giống thủy sản Quảng Bình</t>
  </si>
  <si>
    <t>QĐ QT số 2697/QĐ-UBND ngày 06/9/2016)</t>
  </si>
  <si>
    <t>Trung tâm giống vật nuôi</t>
  </si>
  <si>
    <t xml:space="preserve">Bố trí đủ vốn theo giá trị quyết toán tại QĐ số 2419/QĐ-UBND ngày 01/9/2015 </t>
  </si>
  <si>
    <t>Quyết toán - QĐ số 657/QĐ-UBND ngày 14/3/2016</t>
  </si>
  <si>
    <t xml:space="preserve">QĐ quyết toán số 658/QĐ-UBND ngày 14/3/2016 </t>
  </si>
  <si>
    <t>QĐ quyết toán số 3863/QĐ-UBND ngày 30/12/2015</t>
  </si>
  <si>
    <t>BCH Quân sự huyện Quảng Trạch</t>
  </si>
  <si>
    <t>Bố trí đủ vốn theo quyết toán tại QĐ số 1041/QĐ-UBND ngày12/4/2016</t>
  </si>
  <si>
    <t xml:space="preserve">Khu neo đậu tránh trú bão cho tàu cá cửa Ròon </t>
  </si>
  <si>
    <t>BQL di tích tỉnh</t>
  </si>
  <si>
    <t>UBND thành phố Đồng Hới</t>
  </si>
  <si>
    <t>UBND xã Mai Hóa</t>
  </si>
  <si>
    <t>UBND xã Quảng Tiên</t>
  </si>
  <si>
    <t>Sở Du lịch</t>
  </si>
  <si>
    <t>UBND xã Quảng Lưu</t>
  </si>
  <si>
    <t>Trung tâm văn hóa thông tin thị xã Ba Đồn</t>
  </si>
  <si>
    <t>BQL các Công trình công cộng huyện Tuyên Hóa</t>
  </si>
  <si>
    <t>UBND xã Quảng Đông</t>
  </si>
  <si>
    <t>UBND xã Lộc Ninh</t>
  </si>
  <si>
    <t>Nhà lớp học 2 tầng 10 phòng Trường THCS Vạn Ninh</t>
  </si>
  <si>
    <t>UBND xã Vạn Ninh</t>
  </si>
  <si>
    <t>Nhà lớp học 2 tầng 6 phòng trường THCS Hương Hóa</t>
  </si>
  <si>
    <t>UBND xã Hương Hóa</t>
  </si>
  <si>
    <t>4516/QĐ-UBND ngày 01/11/2012</t>
  </si>
  <si>
    <t>UBND xã Quảng Liên</t>
  </si>
  <si>
    <t>UBND xã Lâm Hóa</t>
  </si>
  <si>
    <t>UBND xã Mai Thủy</t>
  </si>
  <si>
    <t>THPT Phan Đình Phùng</t>
  </si>
  <si>
    <t>UBND xã Quảng Minh</t>
  </si>
  <si>
    <t>UBND xã Trường Thủy</t>
  </si>
  <si>
    <t>UBND xã Lộc Thủy</t>
  </si>
  <si>
    <t>UBND xã Cảnh Dương</t>
  </si>
  <si>
    <t xml:space="preserve">Trường THPT Nguyễn Bỉnh Khiêm </t>
  </si>
  <si>
    <t>UBND xã Thanh Hóa</t>
  </si>
  <si>
    <t>Trường THPT Nguyễn Hữu Cảnh</t>
  </si>
  <si>
    <t>Trường THCS&amp;THPT Hóa Tiến</t>
  </si>
  <si>
    <t>Trường THCS&amp;THPT Trung Hóa</t>
  </si>
  <si>
    <t>Trường THPT Lệ Thủy</t>
  </si>
  <si>
    <t>UBND phường Nam Lý</t>
  </si>
  <si>
    <t>Trường THPT Lê Trực</t>
  </si>
  <si>
    <t>Trường THPT Quảng Ninh</t>
  </si>
  <si>
    <t>UBND xã Sen Thủy</t>
  </si>
  <si>
    <t>Trường THPT số 1 Bố Trạch</t>
  </si>
  <si>
    <t>Trường THCS&amp;THPT Việt Trung</t>
  </si>
  <si>
    <t>Trường THPT Hùng Vương</t>
  </si>
  <si>
    <t>UBND thị trấn Quán Hàu</t>
  </si>
  <si>
    <t>Trường THPT Chuyên Võ Nguyên Giáp</t>
  </si>
  <si>
    <t>Trường THPT Lê Lợi</t>
  </si>
  <si>
    <t>Trường THPT số 5 Bố Trạch</t>
  </si>
  <si>
    <t>UBND xã Xuân Ninh</t>
  </si>
  <si>
    <t>UBND xã Lý Trạch</t>
  </si>
  <si>
    <t>UBND phường Quảng Long</t>
  </si>
  <si>
    <t>UBND xã Thái Thủy</t>
  </si>
  <si>
    <t>UBND xã Văn Thủy</t>
  </si>
  <si>
    <t>UBND xã Liên Thủy</t>
  </si>
  <si>
    <t xml:space="preserve">Trường Phổ thông Dân tộc nội trú Lệ Thủy </t>
  </si>
  <si>
    <t>UBND xã Mỹ Thủy</t>
  </si>
  <si>
    <t>Trường THPT Ninh Châu</t>
  </si>
  <si>
    <t>UBND xã Thanh Thủy</t>
  </si>
  <si>
    <t>UBND phường Bắc Lý</t>
  </si>
  <si>
    <t>Trung tâm Bồi dưỡng chính trị huyện Quảng Ninh</t>
  </si>
  <si>
    <t>Trường THPT số 3 Bố Trạch</t>
  </si>
  <si>
    <t>Trường Phổ thông Dân tộc nội trú Minh Hóa</t>
  </si>
  <si>
    <t>UBND xã Đức Trạch</t>
  </si>
  <si>
    <t>UBND xã Đồng Hóa</t>
  </si>
  <si>
    <t>Trường THPT Lương Thế Vinh</t>
  </si>
  <si>
    <t>Trường THPT Trần Hưng Đạo</t>
  </si>
  <si>
    <t>UBND xã Đức Ninh</t>
  </si>
  <si>
    <t>UBND xã Võ Ninh</t>
  </si>
  <si>
    <t>UBND phường Quảng Thọ</t>
  </si>
  <si>
    <t>UBND xã Nam Hóa</t>
  </si>
  <si>
    <t>Nhà lơp học 2 tầng 8 phòng Trường Tiểu học Vĩnh Ninh</t>
  </si>
  <si>
    <t xml:space="preserve">Dự án hoàn thành </t>
  </si>
  <si>
    <t xml:space="preserve">Dự án chuyển tiếp </t>
  </si>
  <si>
    <t xml:space="preserve">Dự án khởi công mới </t>
  </si>
  <si>
    <t>Nguồn vốn Xổ số kiến thiết</t>
  </si>
  <si>
    <t>UBND xã Kim Thủy</t>
  </si>
  <si>
    <t>UBND xã Quảng Xuân</t>
  </si>
  <si>
    <t>UBND xã Quảng Hợp</t>
  </si>
  <si>
    <t>UBND xã Hải Trạch</t>
  </si>
  <si>
    <t>UBND xã Quảng Sơn</t>
  </si>
  <si>
    <t>Trường PT Dân tộc nội trú tỉnh</t>
  </si>
  <si>
    <t>UBND phường Đồng Phú</t>
  </si>
  <si>
    <t>UBND xã Phúc Trạch</t>
  </si>
  <si>
    <t>UBND xã Ngư Thủy Trung</t>
  </si>
  <si>
    <t>UBND xã Tân Hóa</t>
  </si>
  <si>
    <t>UBND xã Nhân Trạch</t>
  </si>
  <si>
    <t>Trường THPT Phan Bội Châu</t>
  </si>
  <si>
    <t>UBND xã Ngư Thủy Bắc</t>
  </si>
  <si>
    <t>UBND xã Phong Hóa</t>
  </si>
  <si>
    <t>Sở Công Thương</t>
  </si>
  <si>
    <t>Nạo vét cục bộ cửa sông Nhật Lệ đoạn từ km 0+350 - km0+950 đảm bảo thông luồng phục vụ tàu cá ra vào</t>
  </si>
  <si>
    <t xml:space="preserve"> Bộ Chỉ huy Quân sự tỉnh Quảng Bình</t>
  </si>
  <si>
    <t>Hội nông dân tỉnh</t>
  </si>
  <si>
    <t>3490/QĐ-UBND ngày 28/10/2016</t>
  </si>
  <si>
    <t>Đảng ủy khối các cơ quan tỉnh</t>
  </si>
  <si>
    <t>Điện chiếu sáng đường Lê Lợi - Đường Chu Văn An, Thị xã Ba Đồn</t>
  </si>
  <si>
    <t>Trung tâm dịch vụ việc làm Quảng Bình.</t>
  </si>
  <si>
    <t>UBND xã Hải Ninh</t>
  </si>
  <si>
    <t>Bổ sung vốn để thi công dừng tại điểm dừng kỹ thuật</t>
  </si>
  <si>
    <t>Đài phát thanh và truyền hình Quảng Bình</t>
  </si>
  <si>
    <t>Trung tâm kỹ thuật đo lường thử nghiệm</t>
  </si>
  <si>
    <t>Sở Tài nguyên và Môi trường</t>
  </si>
  <si>
    <t>QĐ Quyết toán số 4122/QĐ-UBND ngày 27/12/2016</t>
  </si>
  <si>
    <t>QĐ Quyết toán số 2466/QĐ-UBND ngày 15/8/2016</t>
  </si>
  <si>
    <t>Xem lại</t>
  </si>
  <si>
    <t>TT Nước sạch và VSMT nông thôn</t>
  </si>
  <si>
    <t>Chi cục Thủy lợi và Phòng chống lụt bão</t>
  </si>
  <si>
    <t>QĐ Quyết toán số 3344/QĐ-UBND ngày 20/11/2015</t>
  </si>
  <si>
    <t>QĐ Quyết toán số 1039/QĐ-UBND ngày 12/4/2016</t>
  </si>
  <si>
    <t>Quyết toán - QĐ số 2713/QĐ-UBND ngày 05/10/2015</t>
  </si>
  <si>
    <t>Trường Trung cấp Y tế Quảng Bình</t>
  </si>
  <si>
    <t>Sở Thông tin và Truyền thông</t>
  </si>
  <si>
    <t>3496/QĐ-UBND ngày 28/10//2016</t>
  </si>
  <si>
    <t>3440/QĐ-UBND ngày 28/10/2016</t>
  </si>
  <si>
    <t>5409a/QĐ-UBND ngày 31/10/2016</t>
  </si>
  <si>
    <t>3443/QĐ-UBND ngày 28/10/2016</t>
  </si>
  <si>
    <t>3514/QĐ-UBND ngày 31/10/2010</t>
  </si>
  <si>
    <t>3514/QĐ-UBND ngày 30/10/2010</t>
  </si>
  <si>
    <t>Tỉnh hội nạn nhân chất độc da cam/dioxin</t>
  </si>
  <si>
    <t>Trung tâm chăm sóc và phục hồi chức năng cho người tâm thần</t>
  </si>
  <si>
    <t>UBND phường Quảng Phúc</t>
  </si>
  <si>
    <t>340/QĐ-UBND ngày 13/4/2015</t>
  </si>
  <si>
    <t>QĐ quyết toán số 2704/QĐ-UBND ngày 07/9/2016</t>
  </si>
  <si>
    <t>Bố trí đủ theo giá trị QT tại QĐ số 1637/QĐ-UBND ngày 13/7/2013</t>
  </si>
  <si>
    <t>3438/QĐ-UBND ngày 28/10/2016</t>
  </si>
  <si>
    <t>998/QĐ</t>
  </si>
  <si>
    <t>998/QĐ-UBND ngày 14/5/2009</t>
  </si>
  <si>
    <t>3437/QĐ-UBND ngày 28/10/2016</t>
  </si>
  <si>
    <t>(Kèm theo Công văn số            /KHĐT-TH ngày      tháng 12 năm 2016 của Sở Kế hoạch và Đầu tư)</t>
  </si>
  <si>
    <t>UBND tỉnh</t>
  </si>
  <si>
    <t>Sở Kế hoạch và Đầu tư</t>
  </si>
  <si>
    <t>Dự án phát triển nông thôn bền vững vì người nghèo tỉnh Quảng Bình (IFAD)</t>
  </si>
  <si>
    <t>VP Huyện ủy Quảng Ninh</t>
  </si>
  <si>
    <t>3514/QĐ-UBND ngày 30/10/2016</t>
  </si>
  <si>
    <t>Đường ngập lụt cứu hộ, cứu nạn từ Ba Trại đi xã Liên Trạch, huyện Bố Trạch</t>
  </si>
  <si>
    <t>(Kèm theo Quyết định số            /QĐ-UBND ngày      tháng 12 năm 2016 của UBND tỉnh Quảng Bình)</t>
  </si>
  <si>
    <t>KH vốn đầu tư công năm 2017</t>
  </si>
  <si>
    <t>3487/QĐ-UBND ngày 28/10/2016</t>
  </si>
</sst>
</file>

<file path=xl/styles.xml><?xml version="1.0" encoding="utf-8"?>
<styleSheet xmlns="http://schemas.openxmlformats.org/spreadsheetml/2006/main">
  <numFmts count="16">
    <numFmt numFmtId="41" formatCode="_(* #,##0_);_(* \(#,##0\);_(* &quot;-&quot;_);_(@_)"/>
    <numFmt numFmtId="43" formatCode="_(* #,##0.00_);_(* \(#,##0.00\);_(* &quot;-&quot;??_);_(@_)"/>
    <numFmt numFmtId="164" formatCode="_-* #,##0\ _€_-;\-* #,##0\ _€_-;_-* &quot;-&quot;\ _€_-;_-@_-"/>
    <numFmt numFmtId="165" formatCode="_-* #,##0.00\ _€_-;\-* #,##0.00\ _€_-;_-* &quot;-&quot;??\ _€_-;_-@_-"/>
    <numFmt numFmtId="166" formatCode="_-* #,##0.00_-;\-* #,##0.00_-;_-* &quot;-&quot;??_-;_-@_-"/>
    <numFmt numFmtId="167" formatCode="_(* #,##0_);_(* \(#,##0\);_(* &quot;-&quot;??_);_(@_)"/>
    <numFmt numFmtId="168" formatCode="_(* #.##0.00_);_(* \(#.##0.00\);_(* &quot;-&quot;??_);_(@_)"/>
    <numFmt numFmtId="169" formatCode="#,##0\ _."/>
    <numFmt numFmtId="170" formatCode="_-* #,##0\ _€_-;\-* #,##0\ _€_-;_-* &quot;-&quot;??\ _€_-;_-@_-"/>
    <numFmt numFmtId="171" formatCode="#\ ##0"/>
    <numFmt numFmtId="172" formatCode="_ * #,##0_ ;_ * \-#,##0_ ;_ * &quot;-&quot;??_ ;_ @_ "/>
    <numFmt numFmtId="173" formatCode="0.0%"/>
    <numFmt numFmtId="174" formatCode="_-* #,##0.00\ _V_N_D_-;\-* #,##0.00\ _V_N_D_-;_-* &quot;-&quot;??\ _V_N_D_-;_-@_-"/>
    <numFmt numFmtId="175" formatCode="_-* #,##0_-;\-* #,##0_-;_-* &quot;-&quot;??_-;_-@_-"/>
    <numFmt numFmtId="176" formatCode="_-* #,##0.000_-;\-* #,##0.000_-;_-* &quot;-&quot;??_-;_-@_-"/>
    <numFmt numFmtId="177" formatCode="yyyy"/>
  </numFmts>
  <fonts count="46">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2"/>
    </font>
    <font>
      <sz val="12"/>
      <name val="VNtimes new roman"/>
      <family val="2"/>
    </font>
    <font>
      <b/>
      <sz val="10"/>
      <name val="Times New Roman"/>
      <family val="1"/>
    </font>
    <font>
      <sz val="10"/>
      <name val="Times New Roman"/>
      <family val="1"/>
      <charset val="163"/>
    </font>
    <font>
      <sz val="11"/>
      <color indexed="8"/>
      <name val="Calibri"/>
      <family val="2"/>
    </font>
    <font>
      <sz val="10"/>
      <name val="Arial"/>
      <family val="2"/>
    </font>
    <font>
      <sz val="10"/>
      <name val="Times New Roman"/>
      <family val="1"/>
    </font>
    <font>
      <sz val="12"/>
      <name val="Times New Roman"/>
      <family val="1"/>
    </font>
    <font>
      <sz val="12"/>
      <color indexed="8"/>
      <name val="Times New Roman"/>
      <family val="2"/>
    </font>
    <font>
      <sz val="11"/>
      <color indexed="8"/>
      <name val="Arial"/>
      <family val="2"/>
    </font>
    <font>
      <i/>
      <sz val="10"/>
      <name val="Times New Roman"/>
      <family val="1"/>
    </font>
    <font>
      <sz val="14"/>
      <name val=".VnTime"/>
      <family val="2"/>
    </font>
    <font>
      <b/>
      <i/>
      <sz val="10"/>
      <name val="Times New Roman"/>
      <family val="1"/>
    </font>
    <font>
      <sz val="10"/>
      <name val="Times New Roman"/>
      <family val="2"/>
    </font>
    <font>
      <sz val="12"/>
      <name val=".vnTime"/>
      <family val="2"/>
    </font>
    <font>
      <b/>
      <sz val="12"/>
      <name val="Times New Roman"/>
      <family val="1"/>
    </font>
    <font>
      <sz val="9"/>
      <color indexed="81"/>
      <name val="Tahoma"/>
      <family val="2"/>
    </font>
    <font>
      <b/>
      <sz val="9"/>
      <color indexed="81"/>
      <name val="Tahoma"/>
      <family val="2"/>
    </font>
    <font>
      <sz val="12"/>
      <name val="VNtimes new roman"/>
      <family val="2"/>
    </font>
    <font>
      <b/>
      <sz val="13"/>
      <name val="Times New Roman"/>
      <family val="1"/>
      <charset val="163"/>
    </font>
    <font>
      <sz val="13"/>
      <name val="Times New Roman"/>
      <family val="1"/>
      <charset val="163"/>
    </font>
    <font>
      <sz val="13"/>
      <name val="Times New Roman"/>
      <family val="1"/>
    </font>
    <font>
      <b/>
      <sz val="13"/>
      <name val="Times New Roman"/>
      <family val="1"/>
    </font>
    <font>
      <sz val="12"/>
      <name val="Times New Roman"/>
      <family val="1"/>
      <charset val="163"/>
    </font>
    <font>
      <sz val="11"/>
      <name val="Times New Roman"/>
      <family val="1"/>
    </font>
    <font>
      <sz val="11"/>
      <name val="Times New Roman"/>
      <family val="2"/>
    </font>
    <font>
      <i/>
      <sz val="12"/>
      <name val="Times New Roman"/>
      <family val="1"/>
    </font>
    <font>
      <b/>
      <i/>
      <sz val="12"/>
      <name val="Times New Roman"/>
      <family val="1"/>
    </font>
    <font>
      <sz val="12"/>
      <name val="Times New Roman"/>
      <family val="2"/>
    </font>
    <font>
      <b/>
      <sz val="12"/>
      <name val="Times New Roman"/>
      <family val="1"/>
      <charset val="163"/>
    </font>
    <font>
      <sz val="12"/>
      <color rgb="FFFF0000"/>
      <name val="Times New Roman"/>
      <family val="1"/>
    </font>
    <font>
      <sz val="12"/>
      <name val="Calibri"/>
      <family val="2"/>
    </font>
    <font>
      <b/>
      <sz val="12"/>
      <name val="Arial"/>
      <family val="2"/>
    </font>
    <font>
      <sz val="11"/>
      <color indexed="8"/>
      <name val="Times New Roman"/>
      <family val="2"/>
    </font>
    <font>
      <sz val="10"/>
      <name val="MS Sans Serif"/>
      <family val="2"/>
    </font>
    <font>
      <sz val="11"/>
      <color indexed="8"/>
      <name val="Helvetica Neue"/>
    </font>
    <font>
      <b/>
      <sz val="16"/>
      <name val="Times New Roman"/>
      <family val="1"/>
    </font>
    <font>
      <sz val="16"/>
      <name val="Times New Roman"/>
      <family val="1"/>
    </font>
    <font>
      <b/>
      <i/>
      <sz val="16"/>
      <name val="Times New Roman"/>
      <family val="1"/>
    </font>
    <font>
      <b/>
      <sz val="12"/>
      <name val="Calibri"/>
      <family val="2"/>
    </font>
    <font>
      <sz val="12"/>
      <name val="Arial"/>
      <family val="2"/>
    </font>
    <font>
      <b/>
      <i/>
      <sz val="12"/>
      <name val="Times New Roman"/>
      <family val="1"/>
      <charset val="163"/>
    </font>
    <font>
      <b/>
      <i/>
      <sz val="12"/>
      <name val="Calibri"/>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79">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8" fillId="0" borderId="0"/>
    <xf numFmtId="0" fontId="8" fillId="0" borderId="0"/>
    <xf numFmtId="0" fontId="4" fillId="0" borderId="0" applyProtection="0"/>
    <xf numFmtId="0" fontId="8" fillId="0" borderId="0" applyProtection="0"/>
    <xf numFmtId="43" fontId="7" fillId="0" borderId="0" applyProtection="0"/>
    <xf numFmtId="0" fontId="8" fillId="0" borderId="0" applyProtection="0"/>
    <xf numFmtId="0" fontId="8" fillId="0" borderId="0" applyProtection="0"/>
    <xf numFmtId="165" fontId="7" fillId="0" borderId="0" applyFont="0" applyFill="0" applyBorder="0" applyAlignment="0" applyProtection="0"/>
    <xf numFmtId="0" fontId="7" fillId="0" borderId="0"/>
    <xf numFmtId="0" fontId="8" fillId="0" borderId="0"/>
    <xf numFmtId="166" fontId="7" fillId="0" borderId="0" applyFont="0" applyFill="0" applyBorder="0" applyAlignment="0" applyProtection="0"/>
    <xf numFmtId="0" fontId="7" fillId="0" borderId="0"/>
    <xf numFmtId="0" fontId="8" fillId="0" borderId="0"/>
    <xf numFmtId="0" fontId="4" fillId="0" borderId="0"/>
    <xf numFmtId="43" fontId="4" fillId="0" borderId="0" applyFont="0" applyFill="0" applyBorder="0" applyAlignment="0" applyProtection="0"/>
    <xf numFmtId="0" fontId="4" fillId="0" borderId="0"/>
    <xf numFmtId="0" fontId="8" fillId="0" borderId="0"/>
    <xf numFmtId="0" fontId="8" fillId="0" borderId="0"/>
    <xf numFmtId="0" fontId="8" fillId="0" borderId="0"/>
    <xf numFmtId="0" fontId="8" fillId="0" borderId="0"/>
    <xf numFmtId="0" fontId="7" fillId="0" borderId="0"/>
    <xf numFmtId="0" fontId="8" fillId="0" borderId="0"/>
    <xf numFmtId="0" fontId="7" fillId="0" borderId="0"/>
    <xf numFmtId="165" fontId="7" fillId="0" borderId="0" applyFont="0" applyFill="0" applyBorder="0" applyAlignment="0" applyProtection="0"/>
    <xf numFmtId="0" fontId="11" fillId="0" borderId="0"/>
    <xf numFmtId="0" fontId="12" fillId="0" borderId="0"/>
    <xf numFmtId="0" fontId="8" fillId="0" borderId="0" applyFont="0" applyFill="0" applyBorder="0" applyAlignment="0" applyProtection="0">
      <alignment vertical="center"/>
    </xf>
    <xf numFmtId="0" fontId="8" fillId="0" borderId="0">
      <alignment vertical="center"/>
    </xf>
    <xf numFmtId="0" fontId="14" fillId="0" borderId="0"/>
    <xf numFmtId="174" fontId="8" fillId="0" borderId="0" applyFont="0" applyFill="0" applyBorder="0" applyAlignment="0" applyProtection="0"/>
    <xf numFmtId="0" fontId="8" fillId="0" borderId="0"/>
    <xf numFmtId="168" fontId="7" fillId="0" borderId="0" applyFont="0" applyFill="0" applyBorder="0" applyAlignment="0" applyProtection="0"/>
    <xf numFmtId="165" fontId="8" fillId="0" borderId="0" applyFont="0" applyFill="0" applyBorder="0" applyAlignment="0" applyProtection="0"/>
    <xf numFmtId="43" fontId="7" fillId="0" borderId="0" applyFont="0" applyFill="0" applyBorder="0" applyAlignment="0" applyProtection="0"/>
    <xf numFmtId="0" fontId="7" fillId="0" borderId="0"/>
    <xf numFmtId="0" fontId="10" fillId="0" borderId="0"/>
    <xf numFmtId="165" fontId="17" fillId="0" borderId="0" applyFont="0" applyFill="0" applyBorder="0" applyAlignment="0" applyProtection="0"/>
    <xf numFmtId="0" fontId="2" fillId="0" borderId="0"/>
    <xf numFmtId="43" fontId="7" fillId="0" borderId="0" applyFont="0" applyFill="0" applyBorder="0" applyAlignment="0" applyProtection="0"/>
    <xf numFmtId="166" fontId="2" fillId="0" borderId="0" applyFont="0" applyFill="0" applyBorder="0" applyAlignment="0" applyProtection="0"/>
    <xf numFmtId="43" fontId="21" fillId="0" borderId="0" applyFont="0" applyFill="0" applyBorder="0" applyAlignment="0" applyProtection="0"/>
    <xf numFmtId="0" fontId="7" fillId="0" borderId="0"/>
    <xf numFmtId="0" fontId="10" fillId="0" borderId="0"/>
    <xf numFmtId="0" fontId="7" fillId="0" borderId="0"/>
    <xf numFmtId="0" fontId="7" fillId="0" borderId="0"/>
    <xf numFmtId="0" fontId="21" fillId="0" borderId="0"/>
    <xf numFmtId="0" fontId="1" fillId="0" borderId="0"/>
    <xf numFmtId="43" fontId="7" fillId="0" borderId="0" applyFont="0" applyFill="0" applyBorder="0" applyAlignment="0" applyProtection="0">
      <alignment vertical="center"/>
    </xf>
    <xf numFmtId="0" fontId="8" fillId="0" borderId="0"/>
    <xf numFmtId="0" fontId="7" fillId="0" borderId="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8" fillId="0" borderId="0" applyFont="0" applyFill="0" applyBorder="0" applyAlignment="0" applyProtection="0"/>
    <xf numFmtId="165" fontId="10" fillId="0" borderId="0" applyFont="0" applyFill="0" applyBorder="0" applyAlignment="0" applyProtection="0"/>
    <xf numFmtId="0" fontId="7" fillId="0" borderId="0"/>
    <xf numFmtId="0" fontId="36" fillId="0" borderId="0"/>
    <xf numFmtId="0" fontId="37" fillId="0" borderId="0"/>
    <xf numFmtId="0" fontId="7" fillId="0" borderId="0"/>
    <xf numFmtId="0" fontId="7" fillId="0" borderId="0"/>
    <xf numFmtId="0" fontId="7" fillId="0" borderId="0" applyProtection="0"/>
    <xf numFmtId="0" fontId="7" fillId="0" borderId="0"/>
    <xf numFmtId="0" fontId="8" fillId="0" borderId="0"/>
    <xf numFmtId="0" fontId="8" fillId="0" borderId="0"/>
    <xf numFmtId="0" fontId="38" fillId="0" borderId="0" applyNumberFormat="0" applyFill="0" applyBorder="0" applyProtection="0">
      <alignment vertical="top"/>
    </xf>
    <xf numFmtId="0" fontId="17" fillId="0" borderId="0"/>
    <xf numFmtId="0" fontId="7" fillId="0" borderId="0"/>
    <xf numFmtId="0" fontId="8" fillId="0" borderId="0"/>
    <xf numFmtId="0" fontId="8" fillId="0" borderId="0"/>
    <xf numFmtId="0" fontId="8" fillId="0" borderId="0"/>
    <xf numFmtId="9" fontId="8" fillId="0" borderId="0" applyFont="0" applyFill="0" applyBorder="0" applyAlignment="0" applyProtection="0"/>
  </cellStyleXfs>
  <cellXfs count="619">
    <xf numFmtId="0" fontId="0" fillId="0" borderId="0" xfId="0"/>
    <xf numFmtId="0" fontId="5" fillId="0" borderId="0" xfId="2" applyNumberFormat="1" applyFont="1" applyFill="1" applyBorder="1" applyAlignment="1">
      <alignment horizontal="center" vertical="center" wrapText="1"/>
    </xf>
    <xf numFmtId="0" fontId="16" fillId="0" borderId="0" xfId="0" applyFont="1" applyFill="1" applyBorder="1"/>
    <xf numFmtId="0" fontId="16" fillId="0" borderId="0" xfId="0" applyFont="1" applyFill="1" applyBorder="1" applyAlignment="1">
      <alignment horizontal="left"/>
    </xf>
    <xf numFmtId="49" fontId="16" fillId="0" borderId="0" xfId="0" applyNumberFormat="1" applyFont="1" applyFill="1" applyBorder="1"/>
    <xf numFmtId="177" fontId="16" fillId="0" borderId="0" xfId="0" applyNumberFormat="1" applyFont="1" applyFill="1" applyBorder="1"/>
    <xf numFmtId="0" fontId="9" fillId="0" borderId="0" xfId="0" applyFont="1" applyFill="1" applyBorder="1"/>
    <xf numFmtId="0" fontId="16" fillId="0" borderId="0" xfId="0" applyFont="1" applyFill="1" applyBorder="1" applyAlignment="1">
      <alignment horizontal="right"/>
    </xf>
    <xf numFmtId="167" fontId="16" fillId="0" borderId="0" xfId="0" applyNumberFormat="1" applyFont="1" applyFill="1" applyBorder="1"/>
    <xf numFmtId="0" fontId="24" fillId="0" borderId="1" xfId="2" applyNumberFormat="1" applyFont="1" applyFill="1" applyBorder="1" applyAlignment="1">
      <alignment horizontal="center" vertical="center" wrapText="1"/>
    </xf>
    <xf numFmtId="0" fontId="24" fillId="0" borderId="4" xfId="2" applyNumberFormat="1" applyFont="1" applyFill="1" applyBorder="1" applyAlignment="1">
      <alignment horizontal="center" vertical="center" wrapText="1"/>
    </xf>
    <xf numFmtId="0" fontId="10" fillId="0" borderId="1" xfId="47" applyFont="1" applyFill="1" applyBorder="1" applyAlignment="1">
      <alignment vertical="center" wrapText="1"/>
    </xf>
    <xf numFmtId="0" fontId="10" fillId="0" borderId="1" xfId="47" applyFont="1" applyFill="1" applyBorder="1" applyAlignment="1">
      <alignment horizontal="center" vertical="center" wrapText="1"/>
    </xf>
    <xf numFmtId="0" fontId="10" fillId="2" borderId="1" xfId="5" applyNumberFormat="1" applyFont="1" applyFill="1" applyBorder="1" applyAlignment="1">
      <alignment horizontal="center" vertical="center"/>
    </xf>
    <xf numFmtId="168" fontId="10" fillId="2" borderId="1" xfId="0" applyNumberFormat="1" applyFont="1" applyFill="1" applyBorder="1" applyAlignment="1">
      <alignment horizontal="center" vertical="center" wrapText="1"/>
    </xf>
    <xf numFmtId="0" fontId="10" fillId="2" borderId="1" xfId="5" applyNumberFormat="1" applyFont="1" applyFill="1" applyBorder="1" applyAlignment="1">
      <alignment horizontal="center" vertical="center" wrapText="1"/>
    </xf>
    <xf numFmtId="0" fontId="26" fillId="2" borderId="1" xfId="2" applyNumberFormat="1" applyFont="1" applyFill="1" applyBorder="1" applyAlignment="1">
      <alignment horizontal="center" vertical="center" wrapText="1"/>
    </xf>
    <xf numFmtId="168" fontId="26" fillId="2" borderId="1" xfId="0" applyNumberFormat="1" applyFont="1" applyFill="1" applyBorder="1" applyAlignment="1">
      <alignment horizontal="center" vertical="center" wrapText="1"/>
    </xf>
    <xf numFmtId="0" fontId="26" fillId="2" borderId="1" xfId="5" applyNumberFormat="1" applyFont="1" applyFill="1" applyBorder="1" applyAlignment="1">
      <alignment horizontal="center" vertical="center" wrapText="1"/>
    </xf>
    <xf numFmtId="0" fontId="26" fillId="2" borderId="1" xfId="4" applyFont="1" applyFill="1" applyBorder="1" applyAlignment="1">
      <alignment horizontal="left" vertical="center" wrapText="1"/>
    </xf>
    <xf numFmtId="0" fontId="26" fillId="2" borderId="1" xfId="2" applyFont="1" applyFill="1" applyBorder="1" applyAlignment="1">
      <alignment horizontal="center" vertical="center" wrapText="1"/>
    </xf>
    <xf numFmtId="14" fontId="26" fillId="2" borderId="1" xfId="0" applyNumberFormat="1" applyFont="1" applyFill="1" applyBorder="1" applyAlignment="1">
      <alignment horizontal="center" vertical="center" wrapText="1"/>
    </xf>
    <xf numFmtId="0" fontId="32" fillId="2" borderId="0" xfId="2" applyNumberFormat="1" applyFont="1" applyFill="1" applyBorder="1" applyAlignment="1">
      <alignment horizontal="center" vertical="center" wrapText="1"/>
    </xf>
    <xf numFmtId="0" fontId="35" fillId="2" borderId="0" xfId="4" applyFont="1" applyFill="1" applyAlignment="1">
      <alignment vertical="center"/>
    </xf>
    <xf numFmtId="0" fontId="26" fillId="2" borderId="0" xfId="2" applyNumberFormat="1" applyFont="1" applyFill="1" applyBorder="1" applyAlignment="1">
      <alignment horizontal="center" vertical="center" wrapText="1"/>
    </xf>
    <xf numFmtId="0" fontId="10" fillId="0" borderId="1" xfId="2" applyNumberFormat="1" applyFont="1" applyFill="1" applyBorder="1" applyAlignment="1">
      <alignment horizontal="center" vertical="center" wrapText="1"/>
    </xf>
    <xf numFmtId="1" fontId="10" fillId="0" borderId="1" xfId="6" applyNumberFormat="1" applyFont="1" applyFill="1" applyBorder="1" applyAlignment="1">
      <alignment horizontal="center" vertical="center"/>
    </xf>
    <xf numFmtId="168" fontId="10" fillId="0" borderId="1" xfId="0" applyNumberFormat="1"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5" applyNumberFormat="1" applyFont="1" applyFill="1" applyBorder="1" applyAlignment="1">
      <alignment horizontal="center" vertical="center" wrapText="1"/>
    </xf>
    <xf numFmtId="0" fontId="10" fillId="0" borderId="1" xfId="2" applyNumberFormat="1" applyFont="1" applyFill="1" applyBorder="1" applyAlignment="1">
      <alignment horizontal="left" vertical="center" wrapText="1"/>
    </xf>
    <xf numFmtId="167" fontId="9" fillId="0" borderId="0" xfId="0" applyNumberFormat="1" applyFont="1" applyFill="1" applyBorder="1"/>
    <xf numFmtId="0" fontId="9" fillId="0" borderId="0" xfId="0" applyFont="1" applyFill="1" applyBorder="1" applyAlignment="1">
      <alignment horizontal="left"/>
    </xf>
    <xf numFmtId="177" fontId="9" fillId="0" borderId="0" xfId="0" applyNumberFormat="1" applyFont="1" applyFill="1" applyBorder="1"/>
    <xf numFmtId="49" fontId="9" fillId="0" borderId="0" xfId="0" applyNumberFormat="1" applyFont="1" applyFill="1" applyBorder="1"/>
    <xf numFmtId="167" fontId="26" fillId="0" borderId="1" xfId="1" applyNumberFormat="1" applyFont="1" applyFill="1" applyBorder="1" applyAlignment="1">
      <alignment horizontal="right" vertical="center"/>
    </xf>
    <xf numFmtId="0" fontId="26" fillId="0" borderId="1" xfId="2" applyNumberFormat="1" applyFont="1" applyFill="1" applyBorder="1" applyAlignment="1">
      <alignment horizontal="center" vertical="center" wrapText="1"/>
    </xf>
    <xf numFmtId="0" fontId="26" fillId="0" borderId="1" xfId="5" applyNumberFormat="1" applyFont="1" applyFill="1" applyBorder="1" applyAlignment="1">
      <alignment horizontal="center" vertical="center"/>
    </xf>
    <xf numFmtId="0" fontId="32" fillId="0" borderId="1" xfId="5" applyNumberFormat="1" applyFont="1" applyFill="1" applyBorder="1" applyAlignment="1">
      <alignment horizontal="center" vertical="center" wrapText="1"/>
    </xf>
    <xf numFmtId="0" fontId="26" fillId="0" borderId="1" xfId="5" applyNumberFormat="1" applyFont="1" applyFill="1" applyBorder="1" applyAlignment="1">
      <alignment horizontal="center" vertical="center" wrapText="1"/>
    </xf>
    <xf numFmtId="3" fontId="26" fillId="0" borderId="1" xfId="30" applyNumberFormat="1" applyFont="1" applyFill="1" applyBorder="1" applyAlignment="1">
      <alignment horizontal="left" vertical="center" wrapText="1"/>
    </xf>
    <xf numFmtId="1" fontId="26" fillId="0" borderId="1" xfId="6" applyNumberFormat="1" applyFont="1" applyFill="1" applyBorder="1" applyAlignment="1">
      <alignment horizontal="right" vertical="center"/>
    </xf>
    <xf numFmtId="167" fontId="26" fillId="0" borderId="1" xfId="4" applyNumberFormat="1" applyFont="1" applyFill="1" applyBorder="1" applyAlignment="1">
      <alignment horizontal="right" vertical="center" wrapText="1"/>
    </xf>
    <xf numFmtId="3" fontId="26" fillId="0" borderId="1" xfId="4" applyNumberFormat="1" applyFont="1" applyFill="1" applyBorder="1" applyAlignment="1">
      <alignment horizontal="right" vertical="center"/>
    </xf>
    <xf numFmtId="172" fontId="26" fillId="0" borderId="1" xfId="31" applyNumberFormat="1" applyFont="1" applyFill="1" applyBorder="1" applyAlignment="1">
      <alignment horizontal="right" vertical="center" wrapText="1"/>
    </xf>
    <xf numFmtId="3" fontId="26" fillId="0" borderId="1" xfId="30" applyNumberFormat="1" applyFont="1" applyFill="1" applyBorder="1" applyAlignment="1">
      <alignment horizontal="right" vertical="center" wrapText="1"/>
    </xf>
    <xf numFmtId="3" fontId="26" fillId="0" borderId="1" xfId="6" quotePrefix="1" applyNumberFormat="1" applyFont="1" applyFill="1" applyBorder="1" applyAlignment="1">
      <alignment horizontal="right" vertical="center" wrapText="1"/>
    </xf>
    <xf numFmtId="0" fontId="26" fillId="0" borderId="1" xfId="4" applyFont="1" applyFill="1" applyBorder="1" applyAlignment="1">
      <alignment horizontal="left" vertical="center" wrapText="1"/>
    </xf>
    <xf numFmtId="3" fontId="26" fillId="0" borderId="1" xfId="32" applyNumberFormat="1" applyFont="1" applyFill="1" applyBorder="1" applyAlignment="1">
      <alignment horizontal="left" vertical="center" wrapText="1"/>
    </xf>
    <xf numFmtId="0" fontId="26" fillId="0" borderId="1" xfId="4" applyFont="1" applyFill="1" applyBorder="1" applyAlignment="1">
      <alignment horizontal="right" vertical="center" wrapText="1"/>
    </xf>
    <xf numFmtId="167" fontId="32" fillId="0" borderId="1" xfId="4" applyNumberFormat="1" applyFont="1" applyFill="1" applyBorder="1" applyAlignment="1">
      <alignment horizontal="right" vertical="center" wrapText="1"/>
    </xf>
    <xf numFmtId="0" fontId="26" fillId="0" borderId="1" xfId="2" applyFont="1" applyFill="1" applyBorder="1" applyAlignment="1">
      <alignment horizontal="center" vertical="center" wrapText="1"/>
    </xf>
    <xf numFmtId="167" fontId="26" fillId="0" borderId="1" xfId="31" applyNumberFormat="1" applyFont="1" applyFill="1" applyBorder="1" applyAlignment="1">
      <alignment horizontal="right" vertical="center" wrapText="1"/>
    </xf>
    <xf numFmtId="1" fontId="26" fillId="0" borderId="1" xfId="6" applyNumberFormat="1" applyFont="1" applyFill="1" applyBorder="1" applyAlignment="1">
      <alignment horizontal="center" vertical="center" wrapText="1"/>
    </xf>
    <xf numFmtId="3" fontId="26" fillId="0" borderId="1" xfId="31" applyNumberFormat="1" applyFont="1" applyFill="1" applyBorder="1" applyAlignment="1">
      <alignment horizontal="right" vertical="center" wrapText="1"/>
    </xf>
    <xf numFmtId="1" fontId="31" fillId="0" borderId="1" xfId="6" applyNumberFormat="1" applyFont="1" applyFill="1" applyBorder="1" applyAlignment="1">
      <alignment horizontal="center" vertical="center" wrapText="1"/>
    </xf>
    <xf numFmtId="0" fontId="10" fillId="0" borderId="1" xfId="47" applyNumberFormat="1" applyFont="1" applyFill="1" applyBorder="1" applyAlignment="1">
      <alignment horizontal="center" vertical="center" wrapText="1"/>
    </xf>
    <xf numFmtId="175" fontId="10" fillId="0" borderId="1" xfId="15" applyNumberFormat="1" applyFont="1" applyFill="1" applyBorder="1" applyAlignment="1">
      <alignment horizontal="right" vertical="center" wrapText="1"/>
    </xf>
    <xf numFmtId="3" fontId="10" fillId="0" borderId="1" xfId="15" applyNumberFormat="1" applyFont="1" applyFill="1" applyBorder="1" applyAlignment="1">
      <alignment horizontal="right" vertical="center"/>
    </xf>
    <xf numFmtId="175" fontId="10" fillId="0" borderId="1" xfId="15" applyNumberFormat="1" applyFont="1" applyFill="1" applyBorder="1" applyAlignment="1">
      <alignment horizontal="right" vertical="center"/>
    </xf>
    <xf numFmtId="41" fontId="10" fillId="0" borderId="1" xfId="39" applyNumberFormat="1" applyFont="1" applyFill="1" applyBorder="1" applyAlignment="1">
      <alignment vertical="center" wrapText="1"/>
    </xf>
    <xf numFmtId="41" fontId="10" fillId="0" borderId="1" xfId="39" applyNumberFormat="1" applyFont="1" applyFill="1" applyBorder="1" applyAlignment="1">
      <alignment horizontal="center" vertical="center" wrapText="1"/>
    </xf>
    <xf numFmtId="0" fontId="10" fillId="0" borderId="1" xfId="39" applyNumberFormat="1" applyFont="1" applyFill="1" applyBorder="1" applyAlignment="1">
      <alignment horizontal="center" vertical="center" wrapText="1"/>
    </xf>
    <xf numFmtId="0" fontId="10" fillId="0" borderId="1" xfId="40" applyFont="1" applyFill="1" applyBorder="1" applyAlignment="1">
      <alignment horizontal="center" vertical="center" wrapText="1"/>
    </xf>
    <xf numFmtId="0" fontId="10" fillId="0" borderId="1" xfId="24" applyNumberFormat="1" applyFont="1" applyFill="1" applyBorder="1" applyAlignment="1">
      <alignment horizontal="center" vertical="center" wrapText="1"/>
    </xf>
    <xf numFmtId="1" fontId="10" fillId="0" borderId="0" xfId="53" applyNumberFormat="1" applyFont="1" applyFill="1" applyBorder="1" applyAlignment="1">
      <alignment vertical="center" wrapText="1"/>
    </xf>
    <xf numFmtId="1" fontId="10" fillId="0" borderId="1" xfId="6" applyNumberFormat="1" applyFont="1" applyFill="1" applyBorder="1" applyAlignment="1">
      <alignment horizontal="center" vertical="center" wrapText="1"/>
    </xf>
    <xf numFmtId="1" fontId="10" fillId="0" borderId="1" xfId="53" applyNumberFormat="1" applyFont="1" applyFill="1" applyBorder="1" applyAlignment="1">
      <alignment vertical="center" wrapText="1"/>
    </xf>
    <xf numFmtId="1" fontId="10" fillId="0" borderId="1" xfId="6" applyNumberFormat="1" applyFont="1" applyFill="1" applyBorder="1" applyAlignment="1">
      <alignment vertical="center" wrapText="1"/>
    </xf>
    <xf numFmtId="0" fontId="10" fillId="0" borderId="1" xfId="6" applyNumberFormat="1" applyFont="1" applyFill="1" applyBorder="1" applyAlignment="1">
      <alignment horizontal="center" vertical="center" wrapText="1"/>
    </xf>
    <xf numFmtId="0" fontId="10" fillId="0" borderId="1" xfId="54" applyNumberFormat="1" applyFont="1" applyFill="1" applyBorder="1" applyAlignment="1">
      <alignment horizontal="left" vertical="center" wrapText="1"/>
    </xf>
    <xf numFmtId="2" fontId="10" fillId="0" borderId="1" xfId="39" applyNumberFormat="1" applyFont="1" applyFill="1" applyBorder="1" applyAlignment="1">
      <alignment horizontal="center" vertical="center" wrapText="1"/>
    </xf>
    <xf numFmtId="41" fontId="10" fillId="0" borderId="1" xfId="27" applyNumberFormat="1" applyFont="1" applyFill="1" applyBorder="1" applyAlignment="1">
      <alignment vertical="center" wrapText="1"/>
    </xf>
    <xf numFmtId="2" fontId="10" fillId="0" borderId="1" xfId="27" applyNumberFormat="1" applyFont="1" applyFill="1" applyBorder="1" applyAlignment="1">
      <alignment horizontal="center" vertical="center" wrapText="1"/>
    </xf>
    <xf numFmtId="3" fontId="10" fillId="0" borderId="1" xfId="20" applyNumberFormat="1" applyFont="1" applyFill="1" applyBorder="1" applyAlignment="1">
      <alignment horizontal="right" vertical="center" wrapText="1"/>
    </xf>
    <xf numFmtId="41" fontId="10" fillId="0" borderId="1" xfId="6" applyNumberFormat="1" applyFont="1" applyFill="1" applyBorder="1" applyAlignment="1">
      <alignment horizontal="center" vertical="center" wrapText="1"/>
    </xf>
    <xf numFmtId="167" fontId="10" fillId="2" borderId="1" xfId="1" applyNumberFormat="1"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28" fillId="0" borderId="0" xfId="0" applyFont="1" applyFill="1" applyBorder="1"/>
    <xf numFmtId="0" fontId="28" fillId="0" borderId="0" xfId="0" applyFont="1" applyFill="1" applyBorder="1" applyAlignment="1">
      <alignment horizontal="left"/>
    </xf>
    <xf numFmtId="0" fontId="28" fillId="0" borderId="0" xfId="0" applyFont="1" applyFill="1" applyBorder="1" applyAlignment="1">
      <alignment horizontal="right"/>
    </xf>
    <xf numFmtId="0" fontId="27" fillId="0" borderId="0" xfId="0" applyFont="1" applyFill="1" applyBorder="1"/>
    <xf numFmtId="177" fontId="28" fillId="0" borderId="0" xfId="0" applyNumberFormat="1" applyFont="1" applyFill="1" applyBorder="1"/>
    <xf numFmtId="49" fontId="28" fillId="0" borderId="0" xfId="0" applyNumberFormat="1" applyFont="1" applyFill="1" applyBorder="1"/>
    <xf numFmtId="167" fontId="28" fillId="0" borderId="0" xfId="0" applyNumberFormat="1" applyFont="1" applyFill="1" applyBorder="1"/>
    <xf numFmtId="0" fontId="40" fillId="0" borderId="0" xfId="0" applyFont="1" applyFill="1" applyBorder="1"/>
    <xf numFmtId="0" fontId="18" fillId="0" borderId="1" xfId="5" applyNumberFormat="1" applyFont="1" applyFill="1" applyBorder="1" applyAlignment="1">
      <alignment horizontal="center" vertical="center"/>
    </xf>
    <xf numFmtId="0" fontId="18" fillId="0" borderId="1" xfId="0" applyFont="1" applyFill="1" applyBorder="1" applyAlignment="1">
      <alignment horizontal="left" vertical="center" wrapText="1"/>
    </xf>
    <xf numFmtId="167" fontId="18" fillId="0" borderId="1" xfId="1" applyNumberFormat="1"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5" applyNumberFormat="1" applyFont="1" applyFill="1" applyBorder="1" applyAlignment="1">
      <alignment horizontal="center" vertical="center" wrapText="1"/>
    </xf>
    <xf numFmtId="0" fontId="18" fillId="0" borderId="0" xfId="0" applyNumberFormat="1" applyFont="1" applyFill="1" applyAlignment="1">
      <alignment horizontal="center" vertical="center" wrapText="1"/>
    </xf>
    <xf numFmtId="0" fontId="10" fillId="0" borderId="1" xfId="5" applyNumberFormat="1" applyFont="1" applyFill="1" applyBorder="1" applyAlignment="1">
      <alignment horizontal="center" vertical="center"/>
    </xf>
    <xf numFmtId="167" fontId="10" fillId="0" borderId="1" xfId="1" applyNumberFormat="1" applyFont="1" applyFill="1" applyBorder="1" applyAlignment="1">
      <alignment horizontal="right" vertical="center" wrapText="1"/>
    </xf>
    <xf numFmtId="0" fontId="34" fillId="0" borderId="0" xfId="0" applyFont="1" applyFill="1"/>
    <xf numFmtId="0" fontId="35" fillId="0" borderId="0" xfId="4" applyFont="1" applyFill="1" applyAlignment="1">
      <alignment vertical="center"/>
    </xf>
    <xf numFmtId="14" fontId="10" fillId="0" borderId="1" xfId="0" applyNumberFormat="1" applyFont="1" applyFill="1" applyBorder="1" applyAlignment="1">
      <alignment horizontal="center" vertical="center" wrapText="1"/>
    </xf>
    <xf numFmtId="0" fontId="18" fillId="0" borderId="1" xfId="2" applyNumberFormat="1" applyFont="1" applyFill="1" applyBorder="1" applyAlignment="1">
      <alignment horizontal="left" vertical="center" wrapText="1"/>
    </xf>
    <xf numFmtId="0" fontId="10" fillId="0" borderId="4" xfId="2" applyNumberFormat="1" applyFont="1" applyFill="1" applyBorder="1" applyAlignment="1">
      <alignment horizontal="center" vertical="center" wrapText="1"/>
    </xf>
    <xf numFmtId="167" fontId="18" fillId="0" borderId="1" xfId="2" applyNumberFormat="1" applyFont="1" applyFill="1" applyBorder="1" applyAlignment="1">
      <alignment horizontal="center" vertical="center" wrapText="1"/>
    </xf>
    <xf numFmtId="167" fontId="10" fillId="0" borderId="1" xfId="2" applyNumberFormat="1" applyFont="1" applyFill="1" applyBorder="1" applyAlignment="1">
      <alignment horizontal="center" vertical="center" wrapText="1"/>
    </xf>
    <xf numFmtId="0" fontId="18" fillId="0" borderId="0" xfId="2" applyNumberFormat="1" applyFont="1" applyFill="1" applyBorder="1" applyAlignment="1">
      <alignment horizontal="center" vertical="center" wrapText="1"/>
    </xf>
    <xf numFmtId="0" fontId="18" fillId="0" borderId="1" xfId="2" applyNumberFormat="1" applyFont="1" applyFill="1" applyBorder="1" applyAlignment="1">
      <alignment horizontal="center" vertical="center" wrapText="1"/>
    </xf>
    <xf numFmtId="0" fontId="10" fillId="0" borderId="1" xfId="2" quotePrefix="1" applyNumberFormat="1" applyFont="1" applyFill="1" applyBorder="1" applyAlignment="1">
      <alignment horizontal="center" vertical="center" wrapText="1"/>
    </xf>
    <xf numFmtId="0" fontId="10" fillId="0" borderId="0" xfId="2" applyNumberFormat="1" applyFont="1" applyFill="1" applyBorder="1" applyAlignment="1">
      <alignment horizontal="center" vertical="center" wrapText="1"/>
    </xf>
    <xf numFmtId="1" fontId="26" fillId="0" borderId="1" xfId="6" applyNumberFormat="1" applyFont="1" applyFill="1" applyBorder="1" applyAlignment="1">
      <alignment horizontal="center" vertical="center"/>
    </xf>
    <xf numFmtId="168" fontId="26" fillId="0" borderId="1" xfId="0" applyNumberFormat="1" applyFont="1" applyFill="1" applyBorder="1" applyAlignment="1">
      <alignment horizontal="center" vertical="center" wrapText="1"/>
    </xf>
    <xf numFmtId="167" fontId="26" fillId="0" borderId="1" xfId="1" applyNumberFormat="1" applyFont="1" applyFill="1" applyBorder="1" applyAlignment="1">
      <alignment horizontal="right" vertical="center" wrapText="1"/>
    </xf>
    <xf numFmtId="1" fontId="26" fillId="0" borderId="1" xfId="6" applyNumberFormat="1" applyFont="1" applyFill="1" applyBorder="1" applyAlignment="1">
      <alignment horizontal="left" vertical="center" wrapText="1"/>
    </xf>
    <xf numFmtId="167" fontId="10" fillId="0" borderId="1" xfId="1" applyNumberFormat="1" applyFont="1" applyFill="1" applyBorder="1" applyAlignment="1">
      <alignment horizontal="center" vertical="center" wrapText="1"/>
    </xf>
    <xf numFmtId="43" fontId="10" fillId="0" borderId="1" xfId="1" applyFont="1" applyFill="1" applyBorder="1" applyAlignment="1">
      <alignment horizontal="center" vertical="center" wrapText="1"/>
    </xf>
    <xf numFmtId="3" fontId="10" fillId="0" borderId="1" xfId="6" applyNumberFormat="1" applyFont="1" applyFill="1" applyBorder="1" applyAlignment="1">
      <alignment horizontal="right" vertical="center"/>
    </xf>
    <xf numFmtId="1" fontId="30" fillId="0" borderId="0" xfId="6" applyNumberFormat="1" applyFont="1" applyFill="1" applyAlignment="1">
      <alignment vertical="center"/>
    </xf>
    <xf numFmtId="0" fontId="10" fillId="0" borderId="0" xfId="0" applyNumberFormat="1" applyFont="1" applyFill="1" applyAlignment="1">
      <alignment horizontal="center" vertical="center" wrapText="1"/>
    </xf>
    <xf numFmtId="1" fontId="10" fillId="0" borderId="1" xfId="6" applyNumberFormat="1" applyFont="1" applyFill="1" applyBorder="1" applyAlignment="1">
      <alignment horizontal="left" vertical="center" wrapText="1"/>
    </xf>
    <xf numFmtId="41" fontId="26" fillId="0" borderId="1" xfId="27" applyNumberFormat="1" applyFont="1" applyFill="1" applyBorder="1" applyAlignment="1">
      <alignment horizontal="left" vertical="center" wrapText="1"/>
    </xf>
    <xf numFmtId="3" fontId="26" fillId="0" borderId="1" xfId="3" applyNumberFormat="1" applyFont="1" applyFill="1" applyBorder="1" applyAlignment="1">
      <alignment horizontal="right" vertical="center"/>
    </xf>
    <xf numFmtId="167" fontId="26" fillId="0" borderId="1" xfId="3" applyNumberFormat="1" applyFont="1" applyFill="1" applyBorder="1" applyAlignment="1">
      <alignment horizontal="center" vertical="center" wrapText="1"/>
    </xf>
    <xf numFmtId="3" fontId="26" fillId="0" borderId="1" xfId="20" applyNumberFormat="1" applyFont="1" applyFill="1" applyBorder="1" applyAlignment="1">
      <alignment horizontal="right" vertical="center" wrapText="1"/>
    </xf>
    <xf numFmtId="0" fontId="26" fillId="0" borderId="1" xfId="2" applyNumberFormat="1" applyFont="1" applyFill="1" applyBorder="1" applyAlignment="1">
      <alignment horizontal="left" vertical="center" wrapText="1"/>
    </xf>
    <xf numFmtId="0" fontId="32" fillId="0" borderId="0" xfId="2" applyNumberFormat="1" applyFont="1" applyFill="1" applyBorder="1" applyAlignment="1">
      <alignment horizontal="center" vertical="center" wrapText="1"/>
    </xf>
    <xf numFmtId="0" fontId="26" fillId="0" borderId="1" xfId="2" applyFont="1" applyFill="1" applyBorder="1" applyAlignment="1">
      <alignment horizontal="left" vertical="center" wrapText="1"/>
    </xf>
    <xf numFmtId="43" fontId="26" fillId="0" borderId="1" xfId="3" applyFont="1" applyFill="1" applyBorder="1" applyAlignment="1">
      <alignment horizontal="left" vertical="center" wrapText="1"/>
    </xf>
    <xf numFmtId="0" fontId="10" fillId="0" borderId="1" xfId="4" applyFont="1" applyFill="1" applyBorder="1" applyAlignment="1">
      <alignment horizontal="center" vertical="center"/>
    </xf>
    <xf numFmtId="0" fontId="10" fillId="0" borderId="0" xfId="4" applyFont="1" applyFill="1" applyAlignment="1">
      <alignment vertical="center"/>
    </xf>
    <xf numFmtId="1" fontId="26" fillId="0" borderId="1" xfId="6" applyNumberFormat="1" applyFont="1" applyFill="1" applyBorder="1" applyAlignment="1">
      <alignment horizontal="right" vertical="center" wrapText="1"/>
    </xf>
    <xf numFmtId="164" fontId="26" fillId="0" borderId="1" xfId="23" applyNumberFormat="1" applyFont="1" applyFill="1" applyBorder="1" applyAlignment="1">
      <alignment horizontal="right" vertical="center" wrapText="1"/>
    </xf>
    <xf numFmtId="167" fontId="26" fillId="0" borderId="1" xfId="6" applyNumberFormat="1" applyFont="1" applyFill="1" applyBorder="1" applyAlignment="1">
      <alignment horizontal="right" vertical="center" wrapText="1"/>
    </xf>
    <xf numFmtId="167" fontId="10" fillId="0" borderId="1" xfId="1" applyNumberFormat="1" applyFont="1" applyFill="1" applyBorder="1" applyAlignment="1">
      <alignment horizontal="right" vertical="center"/>
    </xf>
    <xf numFmtId="0" fontId="10" fillId="0" borderId="1" xfId="2" applyFont="1" applyFill="1" applyBorder="1" applyAlignment="1">
      <alignment horizontal="left" vertical="center" wrapText="1"/>
    </xf>
    <xf numFmtId="1" fontId="10" fillId="0" borderId="1" xfId="17" applyNumberFormat="1" applyFont="1" applyFill="1" applyBorder="1" applyAlignment="1">
      <alignment horizontal="left" vertical="center" wrapText="1"/>
    </xf>
    <xf numFmtId="1" fontId="26" fillId="0" borderId="1" xfId="17" applyNumberFormat="1" applyFont="1" applyFill="1" applyBorder="1" applyAlignment="1">
      <alignment horizontal="left" vertical="center" wrapText="1"/>
    </xf>
    <xf numFmtId="3" fontId="26" fillId="0" borderId="1" xfId="2" applyNumberFormat="1" applyFont="1" applyFill="1" applyBorder="1" applyAlignment="1">
      <alignment horizontal="right" vertical="center" wrapText="1"/>
    </xf>
    <xf numFmtId="167" fontId="26" fillId="0" borderId="1" xfId="3" applyNumberFormat="1" applyFont="1" applyFill="1" applyBorder="1" applyAlignment="1">
      <alignment horizontal="left" vertical="center" wrapText="1"/>
    </xf>
    <xf numFmtId="167" fontId="26" fillId="0" borderId="1" xfId="28" applyNumberFormat="1" applyFont="1" applyFill="1" applyBorder="1" applyAlignment="1">
      <alignment horizontal="right" vertical="center"/>
    </xf>
    <xf numFmtId="3" fontId="10" fillId="0" borderId="1" xfId="3" applyNumberFormat="1" applyFont="1" applyFill="1" applyBorder="1" applyAlignment="1">
      <alignment horizontal="right" vertical="center"/>
    </xf>
    <xf numFmtId="3" fontId="10" fillId="0" borderId="1" xfId="2" applyNumberFormat="1" applyFont="1" applyFill="1" applyBorder="1" applyAlignment="1">
      <alignment horizontal="right" vertical="center" wrapText="1"/>
    </xf>
    <xf numFmtId="167" fontId="26" fillId="0" borderId="1" xfId="3" applyNumberFormat="1" applyFont="1" applyFill="1" applyBorder="1" applyAlignment="1">
      <alignment horizontal="right" vertical="center"/>
    </xf>
    <xf numFmtId="3" fontId="26" fillId="0" borderId="1" xfId="17" applyNumberFormat="1" applyFont="1" applyFill="1" applyBorder="1" applyAlignment="1">
      <alignment horizontal="right" vertical="center" wrapText="1"/>
    </xf>
    <xf numFmtId="1" fontId="26" fillId="0" borderId="1" xfId="17" applyNumberFormat="1" applyFont="1" applyFill="1" applyBorder="1" applyAlignment="1">
      <alignment horizontal="right" vertical="center" wrapText="1"/>
    </xf>
    <xf numFmtId="41" fontId="10" fillId="0" borderId="1" xfId="24" applyNumberFormat="1" applyFont="1" applyFill="1" applyBorder="1" applyAlignment="1">
      <alignment horizontal="left" vertical="center" wrapText="1"/>
    </xf>
    <xf numFmtId="41" fontId="26" fillId="0" borderId="1" xfId="24" applyNumberFormat="1" applyFont="1" applyFill="1" applyBorder="1" applyAlignment="1">
      <alignment horizontal="left" vertical="center" wrapText="1"/>
    </xf>
    <xf numFmtId="41" fontId="26" fillId="0" borderId="1" xfId="24" applyNumberFormat="1" applyFont="1" applyFill="1" applyBorder="1" applyAlignment="1">
      <alignment horizontal="right" vertical="center" wrapText="1"/>
    </xf>
    <xf numFmtId="0" fontId="26" fillId="0" borderId="0" xfId="2" applyNumberFormat="1" applyFont="1" applyFill="1" applyBorder="1" applyAlignment="1">
      <alignment horizontal="center" vertical="center" wrapText="1"/>
    </xf>
    <xf numFmtId="41" fontId="10" fillId="0" borderId="1" xfId="27" applyNumberFormat="1" applyFont="1" applyFill="1" applyBorder="1" applyAlignment="1">
      <alignment horizontal="left" vertical="center" wrapText="1"/>
    </xf>
    <xf numFmtId="41" fontId="26" fillId="0" borderId="1" xfId="27" applyNumberFormat="1" applyFont="1" applyFill="1" applyBorder="1" applyAlignment="1">
      <alignment horizontal="right" vertical="center" wrapText="1"/>
    </xf>
    <xf numFmtId="41" fontId="10" fillId="0" borderId="1" xfId="27" applyNumberFormat="1" applyFont="1" applyFill="1" applyBorder="1" applyAlignment="1">
      <alignment horizontal="center" vertical="center" wrapText="1"/>
    </xf>
    <xf numFmtId="43" fontId="10" fillId="0" borderId="1" xfId="19" applyFont="1" applyFill="1" applyBorder="1" applyAlignment="1">
      <alignment horizontal="left" vertical="center" wrapText="1"/>
    </xf>
    <xf numFmtId="49" fontId="26" fillId="0" borderId="1" xfId="2" applyNumberFormat="1" applyFont="1" applyFill="1" applyBorder="1" applyAlignment="1">
      <alignment horizontal="left" vertical="center" wrapText="1"/>
    </xf>
    <xf numFmtId="167" fontId="26" fillId="0" borderId="1" xfId="10" applyNumberFormat="1" applyFont="1" applyFill="1" applyBorder="1" applyAlignment="1">
      <alignment horizontal="right" vertical="center" wrapText="1"/>
    </xf>
    <xf numFmtId="3" fontId="26" fillId="0" borderId="1" xfId="19" applyNumberFormat="1" applyFont="1" applyFill="1" applyBorder="1" applyAlignment="1">
      <alignment horizontal="right" vertical="center"/>
    </xf>
    <xf numFmtId="1" fontId="26" fillId="0" borderId="1" xfId="10" applyNumberFormat="1" applyFont="1" applyFill="1" applyBorder="1" applyAlignment="1">
      <alignment horizontal="left" vertical="center" wrapText="1"/>
    </xf>
    <xf numFmtId="3" fontId="26" fillId="0" borderId="1" xfId="26" applyNumberFormat="1" applyFont="1" applyFill="1" applyBorder="1" applyAlignment="1">
      <alignment horizontal="right" vertical="center" wrapText="1"/>
    </xf>
    <xf numFmtId="1" fontId="26" fillId="0" borderId="1" xfId="10" applyNumberFormat="1" applyFont="1" applyFill="1" applyBorder="1" applyAlignment="1">
      <alignment horizontal="right" vertical="center" wrapText="1"/>
    </xf>
    <xf numFmtId="1" fontId="26" fillId="0" borderId="1" xfId="10" applyNumberFormat="1" applyFont="1" applyFill="1" applyBorder="1" applyAlignment="1">
      <alignment horizontal="center" vertical="center" wrapText="1"/>
    </xf>
    <xf numFmtId="1" fontId="29" fillId="0" borderId="0" xfId="6" applyNumberFormat="1" applyFont="1" applyFill="1" applyAlignment="1">
      <alignment vertical="center"/>
    </xf>
    <xf numFmtId="3" fontId="26" fillId="0" borderId="1" xfId="2" applyNumberFormat="1" applyFont="1" applyFill="1" applyBorder="1" applyAlignment="1">
      <alignment horizontal="left" vertical="center" wrapText="1"/>
    </xf>
    <xf numFmtId="0" fontId="26" fillId="0" borderId="1" xfId="2" applyFont="1" applyFill="1" applyBorder="1" applyAlignment="1">
      <alignment horizontal="left" vertical="center"/>
    </xf>
    <xf numFmtId="49" fontId="10" fillId="0" borderId="1" xfId="5" applyNumberFormat="1" applyFont="1" applyFill="1" applyBorder="1" applyAlignment="1">
      <alignment horizontal="center" vertical="center" wrapText="1"/>
    </xf>
    <xf numFmtId="3" fontId="26" fillId="0" borderId="1" xfId="28" applyNumberFormat="1" applyFont="1" applyFill="1" applyBorder="1" applyAlignment="1">
      <alignment horizontal="right" vertical="center"/>
    </xf>
    <xf numFmtId="167" fontId="10" fillId="0" borderId="1" xfId="12" applyNumberFormat="1" applyFont="1" applyFill="1" applyBorder="1" applyAlignment="1">
      <alignment horizontal="right" vertical="center"/>
    </xf>
    <xf numFmtId="167" fontId="32" fillId="0" borderId="1" xfId="1" applyNumberFormat="1" applyFont="1" applyFill="1" applyBorder="1" applyAlignment="1">
      <alignment horizontal="center" vertical="center" wrapText="1"/>
    </xf>
    <xf numFmtId="3" fontId="26" fillId="0" borderId="1" xfId="30" applyNumberFormat="1" applyFont="1" applyFill="1" applyBorder="1" applyAlignment="1">
      <alignment horizontal="center" vertical="center" wrapText="1"/>
    </xf>
    <xf numFmtId="41" fontId="18" fillId="0" borderId="0" xfId="6" applyNumberFormat="1" applyFont="1" applyFill="1" applyAlignment="1">
      <alignment vertical="center"/>
    </xf>
    <xf numFmtId="43" fontId="26" fillId="0" borderId="1" xfId="1" applyFont="1" applyFill="1" applyBorder="1" applyAlignment="1">
      <alignment horizontal="center" vertical="center" wrapText="1"/>
    </xf>
    <xf numFmtId="177" fontId="26" fillId="0" borderId="1" xfId="5" applyNumberFormat="1" applyFont="1" applyFill="1" applyBorder="1" applyAlignment="1">
      <alignment horizontal="center" vertical="center" wrapText="1"/>
    </xf>
    <xf numFmtId="49" fontId="26" fillId="0" borderId="1" xfId="5" applyNumberFormat="1" applyFont="1" applyFill="1" applyBorder="1" applyAlignment="1">
      <alignment horizontal="center" vertical="center" wrapText="1"/>
    </xf>
    <xf numFmtId="49" fontId="26" fillId="0" borderId="1" xfId="29" applyNumberFormat="1" applyFont="1" applyFill="1" applyBorder="1" applyAlignment="1">
      <alignment horizontal="left" vertical="center" wrapText="1"/>
    </xf>
    <xf numFmtId="167" fontId="10" fillId="0" borderId="1" xfId="1" applyNumberFormat="1" applyFont="1" applyFill="1" applyBorder="1" applyAlignment="1">
      <alignment vertical="center"/>
    </xf>
    <xf numFmtId="0" fontId="26" fillId="0" borderId="1" xfId="2" applyNumberFormat="1" applyFont="1" applyFill="1" applyBorder="1" applyAlignment="1">
      <alignment horizontal="right" vertical="center" wrapText="1"/>
    </xf>
    <xf numFmtId="1" fontId="9" fillId="0" borderId="1" xfId="6" applyNumberFormat="1" applyFont="1" applyFill="1" applyBorder="1" applyAlignment="1">
      <alignment horizontal="center" vertical="center" wrapText="1"/>
    </xf>
    <xf numFmtId="0" fontId="9" fillId="0" borderId="0" xfId="0" applyFont="1" applyFill="1" applyBorder="1" applyAlignment="1">
      <alignment horizontal="center"/>
    </xf>
    <xf numFmtId="43" fontId="9" fillId="0" borderId="1" xfId="3" quotePrefix="1" applyFont="1" applyFill="1" applyBorder="1" applyAlignment="1">
      <alignment horizontal="center" vertical="center" wrapText="1"/>
    </xf>
    <xf numFmtId="43" fontId="13" fillId="0" borderId="1" xfId="15" applyNumberFormat="1" applyFont="1" applyFill="1" applyBorder="1" applyAlignment="1">
      <alignment horizontal="center" vertical="center" wrapText="1"/>
    </xf>
    <xf numFmtId="43" fontId="9" fillId="0" borderId="1" xfId="15" quotePrefix="1" applyNumberFormat="1" applyFont="1" applyFill="1" applyBorder="1" applyAlignment="1">
      <alignment horizontal="center" vertical="center" wrapText="1"/>
    </xf>
    <xf numFmtId="167" fontId="9" fillId="0" borderId="1" xfId="28" applyNumberFormat="1" applyFont="1" applyFill="1" applyBorder="1" applyAlignment="1">
      <alignment horizontal="center" vertical="center" wrapText="1"/>
    </xf>
    <xf numFmtId="0" fontId="9" fillId="0" borderId="1" xfId="20" applyNumberFormat="1" applyFont="1" applyFill="1" applyBorder="1" applyAlignment="1">
      <alignment horizontal="center" vertical="center" wrapText="1"/>
    </xf>
    <xf numFmtId="167" fontId="9" fillId="0" borderId="1" xfId="3" applyNumberFormat="1" applyFont="1" applyFill="1" applyBorder="1" applyAlignment="1">
      <alignment horizontal="center" vertical="center" wrapText="1"/>
    </xf>
    <xf numFmtId="167" fontId="9" fillId="0" borderId="1" xfId="19" quotePrefix="1" applyNumberFormat="1" applyFont="1" applyFill="1" applyBorder="1" applyAlignment="1">
      <alignment horizontal="center" vertical="center" wrapText="1"/>
    </xf>
    <xf numFmtId="41" fontId="9" fillId="0" borderId="1" xfId="6" quotePrefix="1" applyNumberFormat="1" applyFont="1" applyFill="1" applyBorder="1" applyAlignment="1">
      <alignment horizontal="center" vertical="center" wrapText="1"/>
    </xf>
    <xf numFmtId="41" fontId="9" fillId="0" borderId="1" xfId="27" applyNumberFormat="1" applyFont="1" applyFill="1" applyBorder="1" applyAlignment="1">
      <alignment horizontal="center" vertical="center" wrapText="1"/>
    </xf>
    <xf numFmtId="49" fontId="9" fillId="0" borderId="1" xfId="2" applyNumberFormat="1" applyFont="1" applyFill="1" applyBorder="1" applyAlignment="1">
      <alignment horizontal="center" vertical="center" wrapText="1"/>
    </xf>
    <xf numFmtId="49" fontId="9" fillId="0" borderId="1" xfId="10" applyNumberFormat="1" applyFont="1" applyFill="1" applyBorder="1" applyAlignment="1">
      <alignment horizontal="center" vertical="center" wrapText="1"/>
    </xf>
    <xf numFmtId="167" fontId="9" fillId="0" borderId="1" xfId="3" quotePrefix="1" applyNumberFormat="1" applyFont="1" applyFill="1" applyBorder="1" applyAlignment="1">
      <alignment horizontal="center" vertical="center" wrapText="1"/>
    </xf>
    <xf numFmtId="164" fontId="9" fillId="0" borderId="1" xfId="2" applyNumberFormat="1" applyFont="1" applyFill="1" applyBorder="1" applyAlignment="1">
      <alignment horizontal="center" vertical="center" wrapText="1"/>
    </xf>
    <xf numFmtId="0" fontId="9" fillId="0" borderId="1" xfId="16" quotePrefix="1" applyNumberFormat="1" applyFont="1" applyFill="1" applyBorder="1" applyAlignment="1">
      <alignment horizontal="center" vertical="center" wrapText="1"/>
    </xf>
    <xf numFmtId="0" fontId="9" fillId="0" borderId="1" xfId="2" quotePrefix="1" applyNumberFormat="1" applyFont="1" applyFill="1" applyBorder="1" applyAlignment="1">
      <alignment horizontal="center" vertical="center" wrapText="1"/>
    </xf>
    <xf numFmtId="169" fontId="9" fillId="0" borderId="1" xfId="2" applyNumberFormat="1" applyFont="1" applyFill="1" applyBorder="1" applyAlignment="1">
      <alignment horizontal="center" vertical="center" wrapText="1"/>
    </xf>
    <xf numFmtId="0" fontId="30" fillId="0" borderId="1" xfId="0" applyFont="1" applyFill="1" applyBorder="1" applyAlignment="1">
      <alignment horizontal="right" vertical="center"/>
    </xf>
    <xf numFmtId="1" fontId="18" fillId="0" borderId="1" xfId="6" applyNumberFormat="1" applyFont="1" applyFill="1" applyBorder="1" applyAlignment="1">
      <alignment horizontal="left" vertical="center" wrapText="1"/>
    </xf>
    <xf numFmtId="1" fontId="5" fillId="0" borderId="1" xfId="6" quotePrefix="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1" fontId="10" fillId="0" borderId="1" xfId="24" applyNumberFormat="1" applyFont="1" applyFill="1" applyBorder="1" applyAlignment="1">
      <alignment horizontal="right" vertical="center" wrapText="1"/>
    </xf>
    <xf numFmtId="167" fontId="10" fillId="0" borderId="1" xfId="19" applyNumberFormat="1" applyFont="1" applyFill="1" applyBorder="1" applyAlignment="1">
      <alignment horizontal="left" vertical="center" wrapText="1"/>
    </xf>
    <xf numFmtId="43" fontId="9" fillId="0" borderId="1" xfId="19" applyFont="1" applyFill="1" applyBorder="1" applyAlignment="1">
      <alignment horizontal="left" vertical="center" wrapText="1"/>
    </xf>
    <xf numFmtId="3" fontId="32" fillId="0" borderId="1" xfId="6" applyNumberFormat="1" applyFont="1" applyFill="1" applyBorder="1" applyAlignment="1">
      <alignment horizontal="left" vertical="center" wrapText="1"/>
    </xf>
    <xf numFmtId="3" fontId="32" fillId="0" borderId="1" xfId="6" applyNumberFormat="1" applyFont="1" applyFill="1" applyBorder="1" applyAlignment="1">
      <alignment horizontal="right" vertical="center" wrapText="1"/>
    </xf>
    <xf numFmtId="3" fontId="32" fillId="0" borderId="1" xfId="4" applyNumberFormat="1" applyFont="1" applyFill="1" applyBorder="1" applyAlignment="1">
      <alignment horizontal="center" vertical="center"/>
    </xf>
    <xf numFmtId="14" fontId="32" fillId="0" borderId="1" xfId="0" applyNumberFormat="1" applyFont="1" applyFill="1" applyBorder="1" applyAlignment="1">
      <alignment horizontal="center" vertical="center" wrapText="1"/>
    </xf>
    <xf numFmtId="3" fontId="32" fillId="0" borderId="1" xfId="30" applyNumberFormat="1" applyFont="1" applyFill="1" applyBorder="1" applyAlignment="1">
      <alignment horizontal="center" vertical="center" wrapText="1"/>
    </xf>
    <xf numFmtId="3" fontId="5" fillId="0" borderId="1" xfId="32" applyNumberFormat="1" applyFont="1" applyFill="1" applyBorder="1" applyAlignment="1">
      <alignment horizontal="center" vertical="center" wrapText="1"/>
    </xf>
    <xf numFmtId="0" fontId="18" fillId="0" borderId="0" xfId="0" applyFont="1" applyFill="1" applyAlignment="1">
      <alignment wrapText="1"/>
    </xf>
    <xf numFmtId="167" fontId="9" fillId="0" borderId="1" xfId="19" applyNumberFormat="1" applyFont="1" applyFill="1" applyBorder="1" applyAlignment="1">
      <alignment horizontal="center" vertical="center" wrapText="1"/>
    </xf>
    <xf numFmtId="3" fontId="10" fillId="0" borderId="1" xfId="19" applyNumberFormat="1" applyFont="1" applyFill="1" applyBorder="1" applyAlignment="1">
      <alignment horizontal="right" vertical="center"/>
    </xf>
    <xf numFmtId="0" fontId="9" fillId="0" borderId="1" xfId="25" applyFont="1" applyFill="1" applyBorder="1" applyAlignment="1">
      <alignment horizontal="center" vertical="center" wrapText="1"/>
    </xf>
    <xf numFmtId="167" fontId="26" fillId="0" borderId="1" xfId="12" applyNumberFormat="1" applyFont="1" applyFill="1" applyBorder="1" applyAlignment="1">
      <alignment horizontal="right" vertical="center"/>
    </xf>
    <xf numFmtId="167" fontId="32" fillId="0" borderId="1" xfId="1" applyNumberFormat="1" applyFont="1" applyFill="1" applyBorder="1" applyAlignment="1">
      <alignment vertical="center"/>
    </xf>
    <xf numFmtId="3" fontId="26" fillId="0" borderId="1" xfId="26" applyNumberFormat="1" applyFont="1" applyFill="1" applyBorder="1" applyAlignment="1">
      <alignment horizontal="left" vertical="center" wrapText="1"/>
    </xf>
    <xf numFmtId="3" fontId="9" fillId="0" borderId="1" xfId="26" quotePrefix="1" applyNumberFormat="1" applyFont="1" applyFill="1" applyBorder="1" applyAlignment="1">
      <alignment horizontal="center" vertical="center" wrapText="1"/>
    </xf>
    <xf numFmtId="3" fontId="26" fillId="0" borderId="1" xfId="26" applyNumberFormat="1" applyFont="1" applyFill="1" applyBorder="1" applyAlignment="1">
      <alignment horizontal="right" vertical="center"/>
    </xf>
    <xf numFmtId="49" fontId="9" fillId="0" borderId="1" xfId="20" applyNumberFormat="1" applyFont="1" applyFill="1" applyBorder="1" applyAlignment="1">
      <alignment horizontal="center" vertical="center" wrapText="1"/>
    </xf>
    <xf numFmtId="1" fontId="26" fillId="0" borderId="1" xfId="22" applyNumberFormat="1" applyFont="1" applyFill="1" applyBorder="1" applyAlignment="1">
      <alignment horizontal="left" vertical="center" wrapText="1"/>
    </xf>
    <xf numFmtId="1" fontId="26" fillId="0" borderId="1" xfId="22" applyNumberFormat="1" applyFont="1" applyFill="1" applyBorder="1" applyAlignment="1">
      <alignment horizontal="right" vertical="center" wrapText="1"/>
    </xf>
    <xf numFmtId="1" fontId="26" fillId="0" borderId="1" xfId="22" applyNumberFormat="1" applyFont="1" applyFill="1" applyBorder="1" applyAlignment="1">
      <alignment horizontal="center" vertical="center" wrapText="1"/>
    </xf>
    <xf numFmtId="0" fontId="9" fillId="0" borderId="1" xfId="20" applyFont="1" applyFill="1" applyBorder="1" applyAlignment="1">
      <alignment horizontal="center" vertical="center" wrapText="1"/>
    </xf>
    <xf numFmtId="167" fontId="26" fillId="0" borderId="1" xfId="19" applyNumberFormat="1" applyFont="1" applyFill="1" applyBorder="1" applyAlignment="1">
      <alignment horizontal="right" vertical="center"/>
    </xf>
    <xf numFmtId="1" fontId="9" fillId="0" borderId="1" xfId="10" applyNumberFormat="1" applyFont="1" applyFill="1" applyBorder="1" applyAlignment="1">
      <alignment horizontal="center" vertical="center" wrapText="1"/>
    </xf>
    <xf numFmtId="171" fontId="26" fillId="0" borderId="1" xfId="20" applyNumberFormat="1" applyFont="1" applyFill="1" applyBorder="1" applyAlignment="1">
      <alignment horizontal="right" vertical="center" wrapText="1"/>
    </xf>
    <xf numFmtId="41" fontId="10" fillId="0" borderId="0" xfId="6" applyNumberFormat="1" applyFont="1" applyFill="1" applyAlignment="1">
      <alignment vertical="center"/>
    </xf>
    <xf numFmtId="167" fontId="10" fillId="0" borderId="1" xfId="0" applyNumberFormat="1" applyFont="1" applyFill="1" applyBorder="1" applyAlignment="1">
      <alignment horizontal="left" vertical="center" wrapText="1"/>
    </xf>
    <xf numFmtId="164" fontId="26" fillId="0" borderId="1" xfId="21" applyNumberFormat="1" applyFont="1" applyFill="1" applyBorder="1" applyAlignment="1">
      <alignment horizontal="left" vertical="center" wrapText="1"/>
    </xf>
    <xf numFmtId="164" fontId="26" fillId="0" borderId="1" xfId="21" applyNumberFormat="1" applyFont="1" applyFill="1" applyBorder="1" applyAlignment="1">
      <alignment horizontal="right" vertical="center" wrapText="1"/>
    </xf>
    <xf numFmtId="164" fontId="9" fillId="0" borderId="1" xfId="21" applyNumberFormat="1" applyFont="1" applyFill="1" applyBorder="1" applyAlignment="1">
      <alignment horizontal="center" vertical="center" wrapText="1"/>
    </xf>
    <xf numFmtId="3" fontId="26" fillId="0" borderId="1" xfId="19" applyNumberFormat="1" applyFont="1" applyFill="1" applyBorder="1" applyAlignment="1">
      <alignment horizontal="right" vertical="center" wrapText="1"/>
    </xf>
    <xf numFmtId="170" fontId="26" fillId="0" borderId="1" xfId="19" applyNumberFormat="1" applyFont="1" applyFill="1" applyBorder="1" applyAlignment="1">
      <alignment horizontal="right" vertical="center" wrapText="1"/>
    </xf>
    <xf numFmtId="0" fontId="26" fillId="0" borderId="1" xfId="2" applyFont="1" applyFill="1" applyBorder="1" applyAlignment="1">
      <alignment horizontal="right" vertical="center"/>
    </xf>
    <xf numFmtId="1" fontId="10" fillId="0" borderId="0" xfId="6" applyNumberFormat="1" applyFont="1" applyFill="1" applyAlignment="1">
      <alignment vertical="center"/>
    </xf>
    <xf numFmtId="3" fontId="10" fillId="0" borderId="0" xfId="6" applyNumberFormat="1" applyFont="1" applyFill="1" applyBorder="1" applyAlignment="1">
      <alignment vertical="center" wrapText="1"/>
    </xf>
    <xf numFmtId="0" fontId="9" fillId="0" borderId="1" xfId="5" applyNumberFormat="1" applyFont="1" applyFill="1" applyBorder="1" applyAlignment="1">
      <alignment horizontal="center" vertical="center" wrapText="1"/>
    </xf>
    <xf numFmtId="167" fontId="26" fillId="0" borderId="1" xfId="1" applyNumberFormat="1" applyFont="1" applyFill="1" applyBorder="1" applyAlignment="1">
      <alignment horizontal="center" vertical="center" wrapText="1"/>
    </xf>
    <xf numFmtId="0" fontId="18" fillId="0" borderId="1" xfId="0" applyFont="1" applyFill="1" applyBorder="1" applyAlignment="1">
      <alignment horizontal="left" wrapText="1"/>
    </xf>
    <xf numFmtId="167" fontId="18" fillId="0" borderId="1"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1" fontId="18" fillId="0" borderId="1" xfId="8" applyNumberFormat="1" applyFont="1" applyFill="1" applyBorder="1" applyAlignment="1">
      <alignment horizontal="center" vertical="center" wrapText="1"/>
    </xf>
    <xf numFmtId="0" fontId="42" fillId="0" borderId="0" xfId="0" applyNumberFormat="1" applyFont="1" applyFill="1" applyBorder="1" applyAlignment="1"/>
    <xf numFmtId="0" fontId="10" fillId="0" borderId="1" xfId="5" quotePrefix="1" applyNumberFormat="1" applyFont="1" applyFill="1" applyBorder="1" applyAlignment="1">
      <alignment horizontal="center" vertical="center" wrapText="1"/>
    </xf>
    <xf numFmtId="49" fontId="10" fillId="0" borderId="1" xfId="2" applyNumberFormat="1" applyFont="1" applyFill="1" applyBorder="1" applyAlignment="1">
      <alignment horizontal="left" vertical="center" wrapText="1"/>
    </xf>
    <xf numFmtId="49" fontId="26" fillId="0" borderId="1" xfId="2" applyNumberFormat="1" applyFont="1" applyFill="1" applyBorder="1" applyAlignment="1">
      <alignment horizontal="righ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right" vertical="center" wrapText="1"/>
    </xf>
    <xf numFmtId="3" fontId="26" fillId="0" borderId="1" xfId="6"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3" fontId="26" fillId="0" borderId="1" xfId="6" applyNumberFormat="1" applyFont="1" applyFill="1" applyBorder="1" applyAlignment="1">
      <alignment horizontal="right" vertical="center"/>
    </xf>
    <xf numFmtId="3" fontId="26" fillId="0" borderId="1" xfId="6" applyNumberFormat="1" applyFont="1" applyFill="1" applyBorder="1" applyAlignment="1">
      <alignment horizontal="right" vertical="center" wrapText="1"/>
    </xf>
    <xf numFmtId="0" fontId="26" fillId="0" borderId="1" xfId="0" applyNumberFormat="1" applyFont="1" applyFill="1" applyBorder="1" applyAlignment="1">
      <alignment horizontal="right" vertical="center" wrapText="1"/>
    </xf>
    <xf numFmtId="3" fontId="10" fillId="0" borderId="1" xfId="34" applyNumberFormat="1" applyFont="1" applyFill="1" applyBorder="1" applyAlignment="1">
      <alignment horizontal="right" vertical="center"/>
    </xf>
    <xf numFmtId="1" fontId="18" fillId="0" borderId="0" xfId="6" applyNumberFormat="1" applyFont="1" applyFill="1" applyAlignment="1">
      <alignment vertical="center"/>
    </xf>
    <xf numFmtId="1" fontId="9" fillId="0" borderId="1" xfId="6" quotePrefix="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30" fillId="0" borderId="1" xfId="5" applyNumberFormat="1" applyFont="1" applyFill="1" applyBorder="1" applyAlignment="1">
      <alignment horizontal="center" vertical="center"/>
    </xf>
    <xf numFmtId="1" fontId="30" fillId="0" borderId="1" xfId="6" applyNumberFormat="1" applyFont="1" applyFill="1" applyBorder="1" applyAlignment="1">
      <alignment horizontal="left" vertical="center" wrapText="1"/>
    </xf>
    <xf numFmtId="167" fontId="30" fillId="0" borderId="1" xfId="1"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1" xfId="2" applyNumberFormat="1" applyFont="1" applyFill="1" applyBorder="1" applyAlignment="1">
      <alignment horizontal="center" vertical="center" wrapText="1"/>
    </xf>
    <xf numFmtId="0" fontId="30" fillId="0" borderId="1" xfId="5" applyNumberFormat="1" applyFont="1" applyFill="1" applyBorder="1" applyAlignment="1">
      <alignment horizontal="center" vertical="center" wrapText="1"/>
    </xf>
    <xf numFmtId="1" fontId="15" fillId="0" borderId="1" xfId="6" quotePrefix="1"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0" xfId="0" applyNumberFormat="1" applyFont="1" applyFill="1" applyAlignment="1">
      <alignment horizontal="center" vertical="center" wrapText="1"/>
    </xf>
    <xf numFmtId="41" fontId="26" fillId="0" borderId="1" xfId="16" applyNumberFormat="1" applyFont="1" applyFill="1" applyBorder="1" applyAlignment="1">
      <alignment horizontal="left" vertical="center" wrapText="1"/>
    </xf>
    <xf numFmtId="41" fontId="26" fillId="0" borderId="1" xfId="16" applyNumberFormat="1" applyFont="1" applyFill="1" applyBorder="1" applyAlignment="1">
      <alignment horizontal="right" vertical="center" wrapText="1"/>
    </xf>
    <xf numFmtId="167" fontId="26" fillId="0" borderId="1" xfId="0" applyNumberFormat="1" applyFont="1" applyFill="1" applyBorder="1" applyAlignment="1">
      <alignment horizontal="center" vertical="center" wrapText="1"/>
    </xf>
    <xf numFmtId="41" fontId="9" fillId="0" borderId="1" xfId="16" applyNumberFormat="1" applyFont="1" applyFill="1" applyBorder="1" applyAlignment="1">
      <alignment horizontal="center" vertical="center" wrapText="1"/>
    </xf>
    <xf numFmtId="167" fontId="26" fillId="0" borderId="1" xfId="14" applyNumberFormat="1" applyFont="1" applyFill="1" applyBorder="1" applyAlignment="1">
      <alignment vertical="center" wrapText="1"/>
    </xf>
    <xf numFmtId="164" fontId="26" fillId="0" borderId="1" xfId="0" applyNumberFormat="1" applyFont="1" applyFill="1" applyBorder="1" applyAlignment="1">
      <alignment horizontal="right" vertical="center" wrapText="1"/>
    </xf>
    <xf numFmtId="3" fontId="26" fillId="0" borderId="1" xfId="15" applyNumberFormat="1" applyFont="1" applyFill="1" applyBorder="1" applyAlignment="1">
      <alignment horizontal="right" vertical="center"/>
    </xf>
    <xf numFmtId="164" fontId="9" fillId="0" borderId="1" xfId="18" applyNumberFormat="1" applyFont="1" applyFill="1" applyBorder="1" applyAlignment="1">
      <alignment horizontal="center" vertical="center" wrapText="1"/>
    </xf>
    <xf numFmtId="0" fontId="26" fillId="0" borderId="0" xfId="2" applyNumberFormat="1" applyFont="1" applyFill="1" applyAlignment="1">
      <alignment horizontal="center" vertical="center" wrapText="1"/>
    </xf>
    <xf numFmtId="0" fontId="30" fillId="0" borderId="1" xfId="7" applyNumberFormat="1" applyFont="1" applyFill="1" applyBorder="1" applyAlignment="1">
      <alignment horizontal="left" vertical="center" wrapText="1"/>
    </xf>
    <xf numFmtId="167" fontId="30" fillId="0" borderId="1" xfId="0" applyNumberFormat="1" applyFont="1" applyFill="1" applyBorder="1" applyAlignment="1">
      <alignment horizontal="center" vertical="center"/>
    </xf>
    <xf numFmtId="0" fontId="30" fillId="0" borderId="1" xfId="0" applyNumberFormat="1" applyFont="1" applyFill="1" applyBorder="1" applyAlignment="1">
      <alignment horizontal="center" vertical="center"/>
    </xf>
    <xf numFmtId="169" fontId="30" fillId="0" borderId="1" xfId="0" applyNumberFormat="1" applyFont="1" applyFill="1" applyBorder="1" applyAlignment="1">
      <alignment horizontal="center" vertical="center" wrapText="1"/>
    </xf>
    <xf numFmtId="0" fontId="15" fillId="0" borderId="1" xfId="7" applyNumberFormat="1" applyFont="1" applyFill="1" applyBorder="1" applyAlignment="1">
      <alignment horizontal="center" vertical="center" wrapText="1"/>
    </xf>
    <xf numFmtId="0" fontId="45" fillId="0" borderId="0" xfId="0" applyNumberFormat="1" applyFont="1" applyFill="1" applyBorder="1" applyAlignment="1"/>
    <xf numFmtId="0" fontId="26" fillId="0" borderId="1" xfId="35" applyFont="1" applyFill="1" applyBorder="1" applyAlignment="1">
      <alignment horizontal="left" vertical="center" wrapText="1"/>
    </xf>
    <xf numFmtId="0" fontId="26" fillId="0" borderId="1" xfId="0" applyFont="1" applyFill="1" applyBorder="1" applyAlignment="1">
      <alignment horizontal="left"/>
    </xf>
    <xf numFmtId="0" fontId="26" fillId="0" borderId="1" xfId="0" applyFont="1" applyFill="1" applyBorder="1" applyAlignment="1">
      <alignment horizontal="right"/>
    </xf>
    <xf numFmtId="0" fontId="26" fillId="0" borderId="1" xfId="0" applyFont="1" applyFill="1" applyBorder="1"/>
    <xf numFmtId="0" fontId="31" fillId="0" borderId="0" xfId="0" applyFont="1" applyFill="1" applyBorder="1"/>
    <xf numFmtId="0" fontId="18" fillId="0" borderId="1" xfId="35" applyFont="1" applyFill="1" applyBorder="1" applyAlignment="1">
      <alignment horizontal="left" vertical="center" wrapText="1"/>
    </xf>
    <xf numFmtId="0" fontId="18" fillId="0" borderId="1" xfId="0" applyFont="1" applyFill="1" applyBorder="1" applyAlignment="1">
      <alignment horizontal="left"/>
    </xf>
    <xf numFmtId="0" fontId="18" fillId="0" borderId="1" xfId="0" applyFont="1" applyFill="1" applyBorder="1" applyAlignment="1">
      <alignment horizontal="right"/>
    </xf>
    <xf numFmtId="168" fontId="18" fillId="0" borderId="1" xfId="0" applyNumberFormat="1" applyFont="1" applyFill="1" applyBorder="1" applyAlignment="1">
      <alignment horizontal="center" vertical="center" wrapText="1"/>
    </xf>
    <xf numFmtId="1" fontId="5" fillId="0" borderId="1" xfId="6" applyNumberFormat="1" applyFont="1" applyFill="1" applyBorder="1" applyAlignment="1">
      <alignment horizontal="center" vertical="center" wrapText="1"/>
    </xf>
    <xf numFmtId="164" fontId="18" fillId="0" borderId="1" xfId="0" applyNumberFormat="1" applyFont="1" applyFill="1" applyBorder="1" applyAlignment="1">
      <alignment horizontal="right" vertical="center" wrapText="1"/>
    </xf>
    <xf numFmtId="0" fontId="18" fillId="0" borderId="1" xfId="0" applyFont="1" applyFill="1" applyBorder="1"/>
    <xf numFmtId="167" fontId="18" fillId="0" borderId="1" xfId="1" applyNumberFormat="1" applyFont="1" applyFill="1" applyBorder="1" applyAlignment="1">
      <alignment horizontal="right" vertical="center"/>
    </xf>
    <xf numFmtId="0" fontId="18" fillId="0" borderId="0" xfId="0" applyFont="1" applyFill="1" applyBorder="1"/>
    <xf numFmtId="167" fontId="18" fillId="0" borderId="1" xfId="1" quotePrefix="1" applyNumberFormat="1" applyFont="1" applyFill="1" applyBorder="1" applyAlignment="1">
      <alignment horizontal="center" vertical="center" wrapText="1"/>
    </xf>
    <xf numFmtId="0" fontId="32" fillId="0" borderId="1" xfId="2" applyFont="1" applyFill="1" applyBorder="1" applyAlignment="1">
      <alignment horizontal="center" vertical="center" wrapText="1"/>
    </xf>
    <xf numFmtId="167" fontId="30" fillId="0" borderId="1" xfId="1" quotePrefix="1" applyNumberFormat="1" applyFont="1" applyFill="1" applyBorder="1" applyAlignment="1">
      <alignment horizontal="center" vertical="center" wrapText="1"/>
    </xf>
    <xf numFmtId="0" fontId="44" fillId="0" borderId="1" xfId="2" applyFont="1" applyFill="1" applyBorder="1" applyAlignment="1">
      <alignment horizontal="center" vertical="center" wrapText="1"/>
    </xf>
    <xf numFmtId="1" fontId="15" fillId="0" borderId="1" xfId="6" applyNumberFormat="1"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167"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1" fontId="10" fillId="0" borderId="1" xfId="8" applyNumberFormat="1" applyFont="1" applyFill="1" applyBorder="1" applyAlignment="1">
      <alignment horizontal="center" vertical="center" wrapText="1"/>
    </xf>
    <xf numFmtId="0" fontId="9" fillId="0" borderId="1" xfId="7" applyNumberFormat="1" applyFont="1" applyFill="1" applyBorder="1" applyAlignment="1">
      <alignment horizontal="center" vertical="center" wrapText="1"/>
    </xf>
    <xf numFmtId="0" fontId="34" fillId="0" borderId="0" xfId="0" applyNumberFormat="1" applyFont="1" applyFill="1" applyBorder="1" applyAlignment="1"/>
    <xf numFmtId="0" fontId="10" fillId="0" borderId="1" xfId="7" applyNumberFormat="1" applyFont="1" applyFill="1" applyBorder="1" applyAlignment="1">
      <alignment horizontal="left" vertical="center" wrapText="1"/>
    </xf>
    <xf numFmtId="167" fontId="10" fillId="0" borderId="1" xfId="9" applyNumberFormat="1" applyFont="1" applyFill="1" applyBorder="1" applyAlignment="1">
      <alignment horizontal="right" vertical="center" wrapText="1"/>
    </xf>
    <xf numFmtId="1" fontId="10" fillId="0" borderId="1" xfId="11" applyNumberFormat="1" applyFont="1" applyFill="1" applyBorder="1" applyAlignment="1">
      <alignment horizontal="left" vertical="center" wrapText="1"/>
    </xf>
    <xf numFmtId="1" fontId="9" fillId="0" borderId="1" xfId="11" applyNumberFormat="1" applyFont="1" applyFill="1" applyBorder="1" applyAlignment="1">
      <alignment horizontal="center" vertical="center" wrapText="1"/>
    </xf>
    <xf numFmtId="3" fontId="10" fillId="0" borderId="1" xfId="11" applyNumberFormat="1" applyFont="1" applyFill="1" applyBorder="1" applyAlignment="1">
      <alignment horizontal="right" vertical="center"/>
    </xf>
    <xf numFmtId="0" fontId="10" fillId="0" borderId="1" xfId="7" applyNumberFormat="1" applyFont="1" applyFill="1" applyBorder="1" applyAlignment="1">
      <alignment horizontal="center" vertical="center" wrapText="1"/>
    </xf>
    <xf numFmtId="167" fontId="10" fillId="0" borderId="1" xfId="7" applyNumberFormat="1" applyFont="1" applyFill="1" applyBorder="1" applyAlignment="1">
      <alignment horizontal="left" vertical="center" wrapText="1"/>
    </xf>
    <xf numFmtId="167" fontId="10" fillId="0" borderId="1" xfId="9" applyNumberFormat="1" applyFont="1" applyFill="1" applyBorder="1" applyAlignment="1">
      <alignment horizontal="right" vertical="center"/>
    </xf>
    <xf numFmtId="166" fontId="10" fillId="0" borderId="1" xfId="1"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7" fontId="18" fillId="0" borderId="1" xfId="9" applyNumberFormat="1" applyFont="1" applyFill="1" applyBorder="1" applyAlignment="1">
      <alignment horizontal="right" vertical="center"/>
    </xf>
    <xf numFmtId="0" fontId="10" fillId="0" borderId="0" xfId="2" applyNumberFormat="1" applyFont="1" applyFill="1" applyAlignment="1">
      <alignment horizontal="center" vertical="center" wrapText="1"/>
    </xf>
    <xf numFmtId="0" fontId="10" fillId="0" borderId="0" xfId="0" applyFont="1" applyFill="1"/>
    <xf numFmtId="0" fontId="26" fillId="0" borderId="0" xfId="0" applyFont="1" applyFill="1"/>
    <xf numFmtId="165" fontId="10" fillId="0" borderId="1" xfId="3" applyNumberFormat="1" applyFont="1" applyFill="1" applyBorder="1" applyAlignment="1">
      <alignment horizontal="left" vertical="center" wrapText="1"/>
    </xf>
    <xf numFmtId="165" fontId="26" fillId="0" borderId="1" xfId="3" applyNumberFormat="1" applyFont="1" applyFill="1" applyBorder="1" applyAlignment="1">
      <alignment horizontal="left" vertical="center" wrapText="1"/>
    </xf>
    <xf numFmtId="165" fontId="26" fillId="0" borderId="1" xfId="3" applyNumberFormat="1" applyFont="1" applyFill="1" applyBorder="1" applyAlignment="1">
      <alignment horizontal="right" vertical="center" wrapText="1"/>
    </xf>
    <xf numFmtId="165" fontId="10" fillId="0" borderId="1" xfId="3" applyNumberFormat="1" applyFont="1" applyFill="1" applyBorder="1" applyAlignment="1">
      <alignment horizontal="center" vertical="center" wrapText="1"/>
    </xf>
    <xf numFmtId="43" fontId="26" fillId="0" borderId="1" xfId="19" applyFont="1" applyFill="1" applyBorder="1" applyAlignment="1">
      <alignment horizontal="left" vertical="center" wrapText="1"/>
    </xf>
    <xf numFmtId="43" fontId="26" fillId="0" borderId="1" xfId="19" applyFont="1" applyFill="1" applyBorder="1" applyAlignment="1">
      <alignment horizontal="right" vertical="center" wrapText="1"/>
    </xf>
    <xf numFmtId="43" fontId="10" fillId="0" borderId="1" xfId="19" applyFont="1" applyFill="1" applyBorder="1" applyAlignment="1">
      <alignment horizontal="center" vertical="center" wrapText="1"/>
    </xf>
    <xf numFmtId="0" fontId="16" fillId="0" borderId="0" xfId="0" applyFont="1" applyFill="1" applyBorder="1" applyAlignment="1">
      <alignment horizontal="center"/>
    </xf>
    <xf numFmtId="0" fontId="28" fillId="0" borderId="0" xfId="0" applyFont="1" applyFill="1" applyBorder="1" applyAlignment="1">
      <alignment horizontal="center"/>
    </xf>
    <xf numFmtId="0" fontId="31" fillId="0" borderId="1" xfId="0" applyFont="1" applyFill="1" applyBorder="1"/>
    <xf numFmtId="43" fontId="18" fillId="0" borderId="1" xfId="1" applyFont="1" applyFill="1" applyBorder="1" applyAlignment="1">
      <alignment horizontal="left" vertical="center" wrapText="1"/>
    </xf>
    <xf numFmtId="1" fontId="18" fillId="0" borderId="1" xfId="6" applyNumberFormat="1" applyFont="1" applyFill="1" applyBorder="1" applyAlignment="1">
      <alignment horizontal="center" vertical="center"/>
    </xf>
    <xf numFmtId="0" fontId="5" fillId="0" borderId="1" xfId="0" quotePrefix="1" applyNumberFormat="1" applyFont="1" applyFill="1" applyBorder="1" applyAlignment="1">
      <alignment horizontal="center" vertical="center" wrapText="1"/>
    </xf>
    <xf numFmtId="0" fontId="18" fillId="0" borderId="0" xfId="0" applyNumberFormat="1" applyFont="1" applyFill="1" applyBorder="1" applyAlignment="1">
      <alignment horizontal="center" vertical="center" wrapText="1"/>
    </xf>
    <xf numFmtId="41" fontId="9" fillId="0" borderId="1" xfId="6" applyNumberFormat="1" applyFont="1" applyFill="1" applyBorder="1" applyAlignment="1">
      <alignment horizontal="center" vertical="center" wrapText="1"/>
    </xf>
    <xf numFmtId="41" fontId="26" fillId="0" borderId="1" xfId="6" applyNumberFormat="1" applyFont="1" applyFill="1" applyBorder="1" applyAlignment="1">
      <alignment horizontal="right" vertical="center"/>
    </xf>
    <xf numFmtId="3" fontId="26" fillId="0" borderId="1" xfId="34" applyNumberFormat="1" applyFont="1" applyFill="1" applyBorder="1" applyAlignment="1">
      <alignment horizontal="right" vertical="center"/>
    </xf>
    <xf numFmtId="0" fontId="16" fillId="0" borderId="1" xfId="0" applyFont="1" applyFill="1" applyBorder="1"/>
    <xf numFmtId="0" fontId="28" fillId="0" borderId="1" xfId="0" applyFont="1" applyFill="1" applyBorder="1"/>
    <xf numFmtId="167" fontId="28" fillId="0" borderId="1" xfId="0" applyNumberFormat="1" applyFont="1" applyFill="1" applyBorder="1"/>
    <xf numFmtId="0" fontId="26" fillId="0" borderId="1" xfId="4" applyFont="1" applyFill="1" applyBorder="1" applyAlignment="1">
      <alignment horizontal="center" vertical="center"/>
    </xf>
    <xf numFmtId="14" fontId="26" fillId="0" borderId="1" xfId="0" applyNumberFormat="1" applyFont="1" applyFill="1" applyBorder="1" applyAlignment="1">
      <alignment horizontal="center" vertical="center" wrapText="1"/>
    </xf>
    <xf numFmtId="167" fontId="9" fillId="0" borderId="1" xfId="38" quotePrefix="1" applyNumberFormat="1" applyFont="1" applyFill="1" applyBorder="1" applyAlignment="1">
      <alignment horizontal="center" vertical="center" wrapText="1"/>
    </xf>
    <xf numFmtId="167" fontId="26" fillId="0" borderId="1" xfId="38" applyNumberFormat="1" applyFont="1" applyFill="1" applyBorder="1" applyAlignment="1">
      <alignment horizontal="right" vertical="center"/>
    </xf>
    <xf numFmtId="175" fontId="10" fillId="0" borderId="1" xfId="15" applyNumberFormat="1" applyFont="1" applyFill="1" applyBorder="1" applyAlignment="1">
      <alignment horizontal="center" vertical="center" wrapText="1"/>
    </xf>
    <xf numFmtId="41" fontId="31" fillId="0" borderId="1" xfId="27" applyNumberFormat="1" applyFont="1" applyFill="1" applyBorder="1" applyAlignment="1">
      <alignment horizontal="left" vertical="center" wrapText="1"/>
    </xf>
    <xf numFmtId="41" fontId="31" fillId="0" borderId="1" xfId="27" applyNumberFormat="1" applyFont="1" applyFill="1" applyBorder="1" applyAlignment="1">
      <alignment horizontal="center" vertical="center" wrapText="1"/>
    </xf>
    <xf numFmtId="0" fontId="31" fillId="0" borderId="1" xfId="51" applyNumberFormat="1" applyFont="1" applyFill="1" applyBorder="1" applyAlignment="1">
      <alignment horizontal="center" vertical="center" wrapText="1"/>
    </xf>
    <xf numFmtId="49" fontId="31" fillId="0" borderId="1" xfId="15" applyNumberFormat="1" applyFont="1" applyFill="1" applyBorder="1" applyAlignment="1">
      <alignment horizontal="center" vertical="center" wrapText="1"/>
    </xf>
    <xf numFmtId="175" fontId="31" fillId="0" borderId="1" xfId="15" applyNumberFormat="1" applyFont="1" applyFill="1" applyBorder="1" applyAlignment="1">
      <alignment vertical="center"/>
    </xf>
    <xf numFmtId="0" fontId="31" fillId="0" borderId="1" xfId="0" applyFont="1" applyFill="1" applyBorder="1" applyAlignment="1">
      <alignment horizontal="center" wrapText="1"/>
    </xf>
    <xf numFmtId="0" fontId="10" fillId="0" borderId="1" xfId="51" applyNumberFormat="1" applyFont="1" applyFill="1" applyBorder="1" applyAlignment="1">
      <alignment horizontal="center" vertical="center" wrapText="1"/>
    </xf>
    <xf numFmtId="49" fontId="10" fillId="0" borderId="1" xfId="15" applyNumberFormat="1" applyFont="1" applyFill="1" applyBorder="1" applyAlignment="1">
      <alignment horizontal="center" vertical="center" wrapText="1"/>
    </xf>
    <xf numFmtId="41" fontId="30" fillId="0" borderId="1" xfId="27" applyNumberFormat="1" applyFont="1" applyFill="1" applyBorder="1" applyAlignment="1">
      <alignment horizontal="left" vertical="center" wrapText="1"/>
    </xf>
    <xf numFmtId="41" fontId="29" fillId="0" borderId="1" xfId="39" applyNumberFormat="1" applyFont="1" applyFill="1" applyBorder="1" applyAlignment="1">
      <alignment horizontal="left" vertical="center" wrapText="1"/>
    </xf>
    <xf numFmtId="41" fontId="29" fillId="0" borderId="1" xfId="39" applyNumberFormat="1" applyFont="1" applyFill="1" applyBorder="1" applyAlignment="1">
      <alignment horizontal="right" vertical="center" wrapText="1"/>
    </xf>
    <xf numFmtId="0" fontId="29" fillId="0" borderId="1" xfId="4" applyFont="1" applyFill="1" applyBorder="1" applyAlignment="1">
      <alignment horizontal="center" vertical="center"/>
    </xf>
    <xf numFmtId="14" fontId="29" fillId="0" borderId="1" xfId="0" applyNumberFormat="1" applyFont="1" applyFill="1" applyBorder="1" applyAlignment="1">
      <alignment horizontal="center" vertical="center" wrapText="1"/>
    </xf>
    <xf numFmtId="0" fontId="29" fillId="0" borderId="1" xfId="2" applyNumberFormat="1" applyFont="1" applyFill="1" applyBorder="1" applyAlignment="1">
      <alignment horizontal="center" vertical="center" wrapText="1"/>
    </xf>
    <xf numFmtId="0" fontId="29" fillId="0" borderId="1" xfId="5" applyNumberFormat="1" applyFont="1" applyFill="1" applyBorder="1" applyAlignment="1">
      <alignment horizontal="center" vertical="center" wrapText="1"/>
    </xf>
    <xf numFmtId="41" fontId="13" fillId="0" borderId="1" xfId="39" applyNumberFormat="1" applyFont="1" applyFill="1" applyBorder="1" applyAlignment="1">
      <alignment horizontal="center" vertical="center" wrapText="1"/>
    </xf>
    <xf numFmtId="0" fontId="29" fillId="0" borderId="0" xfId="4" applyFont="1" applyFill="1" applyAlignment="1">
      <alignment vertical="center"/>
    </xf>
    <xf numFmtId="0" fontId="30" fillId="0" borderId="0" xfId="2" applyNumberFormat="1" applyFont="1" applyFill="1" applyBorder="1" applyAlignment="1">
      <alignment horizontal="center" vertical="center" wrapText="1"/>
    </xf>
    <xf numFmtId="41" fontId="10" fillId="0" borderId="1" xfId="39" applyNumberFormat="1" applyFont="1" applyFill="1" applyBorder="1" applyAlignment="1">
      <alignment horizontal="left" vertical="center" wrapText="1"/>
    </xf>
    <xf numFmtId="41" fontId="26" fillId="0" borderId="1" xfId="39" applyNumberFormat="1" applyFont="1" applyFill="1" applyBorder="1" applyAlignment="1">
      <alignment horizontal="left" vertical="center" wrapText="1"/>
    </xf>
    <xf numFmtId="41" fontId="26" fillId="0" borderId="1" xfId="39" applyNumberFormat="1" applyFont="1" applyFill="1" applyBorder="1" applyAlignment="1">
      <alignment horizontal="right" vertical="center" wrapText="1"/>
    </xf>
    <xf numFmtId="41" fontId="9" fillId="0" borderId="1" xfId="39" applyNumberFormat="1" applyFont="1" applyFill="1" applyBorder="1" applyAlignment="1">
      <alignment horizontal="center" vertical="center" wrapText="1"/>
    </xf>
    <xf numFmtId="175" fontId="26" fillId="0" borderId="1" xfId="15" applyNumberFormat="1" applyFont="1" applyFill="1" applyBorder="1" applyAlignment="1">
      <alignment horizontal="right" vertical="center"/>
    </xf>
    <xf numFmtId="175" fontId="26" fillId="0" borderId="1" xfId="15" applyNumberFormat="1" applyFont="1" applyFill="1" applyBorder="1" applyAlignment="1">
      <alignment horizontal="center" vertical="center" wrapText="1"/>
    </xf>
    <xf numFmtId="176" fontId="26" fillId="0" borderId="1" xfId="15" applyNumberFormat="1" applyFont="1" applyFill="1" applyBorder="1" applyAlignment="1">
      <alignment horizontal="center" vertical="center" wrapText="1"/>
    </xf>
    <xf numFmtId="0" fontId="30" fillId="0" borderId="1" xfId="0" applyFont="1" applyFill="1" applyBorder="1" applyAlignment="1">
      <alignment horizontal="left" wrapText="1"/>
    </xf>
    <xf numFmtId="0" fontId="45" fillId="0" borderId="1" xfId="0" applyNumberFormat="1" applyFont="1" applyFill="1" applyBorder="1" applyAlignment="1">
      <alignment horizontal="center" vertical="center"/>
    </xf>
    <xf numFmtId="1" fontId="30" fillId="0" borderId="1" xfId="8"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41" fontId="30" fillId="0" borderId="1" xfId="27" applyNumberFormat="1" applyFont="1" applyFill="1" applyBorder="1" applyAlignment="1">
      <alignment horizontal="center" vertical="center" wrapText="1"/>
    </xf>
    <xf numFmtId="0" fontId="30" fillId="0" borderId="1" xfId="51" applyNumberFormat="1" applyFont="1" applyFill="1" applyBorder="1" applyAlignment="1">
      <alignment horizontal="center" vertical="center" wrapText="1"/>
    </xf>
    <xf numFmtId="49" fontId="30" fillId="0" borderId="1" xfId="15" applyNumberFormat="1" applyFont="1" applyFill="1" applyBorder="1" applyAlignment="1">
      <alignment horizontal="center" vertical="center" wrapText="1"/>
    </xf>
    <xf numFmtId="175" fontId="30" fillId="0" borderId="1" xfId="15" applyNumberFormat="1" applyFont="1" applyFill="1" applyBorder="1" applyAlignment="1">
      <alignment vertical="center"/>
    </xf>
    <xf numFmtId="1" fontId="30" fillId="0" borderId="1" xfId="6" applyNumberFormat="1" applyFont="1" applyFill="1" applyBorder="1" applyAlignment="1">
      <alignment horizontal="center" vertical="center" wrapText="1"/>
    </xf>
    <xf numFmtId="0" fontId="30" fillId="0" borderId="1" xfId="0" applyFont="1" applyFill="1" applyBorder="1" applyAlignment="1">
      <alignment horizontal="center" wrapText="1"/>
    </xf>
    <xf numFmtId="0" fontId="30" fillId="0" borderId="0" xfId="0" applyFont="1" applyFill="1" applyBorder="1"/>
    <xf numFmtId="0" fontId="18" fillId="0" borderId="4" xfId="2" applyNumberFormat="1" applyFont="1" applyFill="1" applyBorder="1" applyAlignment="1">
      <alignment horizontal="center" vertical="center" wrapText="1"/>
    </xf>
    <xf numFmtId="0" fontId="5" fillId="0" borderId="1" xfId="2" applyNumberFormat="1" applyFont="1" applyFill="1" applyBorder="1" applyAlignment="1">
      <alignment horizontal="center" vertical="center" wrapText="1"/>
    </xf>
    <xf numFmtId="0" fontId="26" fillId="0" borderId="1" xfId="32" applyFont="1" applyFill="1" applyBorder="1" applyAlignment="1">
      <alignment horizontal="center" vertical="center" wrapText="1"/>
    </xf>
    <xf numFmtId="3" fontId="9" fillId="0" borderId="1" xfId="35" applyNumberFormat="1" applyFont="1" applyFill="1" applyBorder="1" applyAlignment="1">
      <alignment horizontal="center" vertical="center" wrapText="1"/>
    </xf>
    <xf numFmtId="0" fontId="10" fillId="0" borderId="0" xfId="0" applyFont="1" applyFill="1" applyBorder="1"/>
    <xf numFmtId="3" fontId="9" fillId="0" borderId="1" xfId="33" applyNumberFormat="1" applyFont="1" applyFill="1" applyBorder="1" applyAlignment="1">
      <alignment horizontal="center" vertical="center" wrapText="1"/>
    </xf>
    <xf numFmtId="167" fontId="18" fillId="0" borderId="1" xfId="1" applyNumberFormat="1" applyFont="1" applyFill="1" applyBorder="1" applyAlignment="1">
      <alignment vertical="center"/>
    </xf>
    <xf numFmtId="0" fontId="30" fillId="0" borderId="1" xfId="2" applyNumberFormat="1" applyFont="1" applyFill="1" applyBorder="1" applyAlignment="1">
      <alignment horizontal="left" vertical="center" wrapText="1"/>
    </xf>
    <xf numFmtId="0" fontId="29" fillId="0" borderId="4" xfId="2" applyNumberFormat="1"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167" fontId="30" fillId="0" borderId="1" xfId="1" applyNumberFormat="1" applyFont="1" applyFill="1" applyBorder="1" applyAlignment="1">
      <alignment vertical="center"/>
    </xf>
    <xf numFmtId="1" fontId="26" fillId="0" borderId="1" xfId="5" applyNumberFormat="1" applyFont="1" applyFill="1" applyBorder="1" applyAlignment="1">
      <alignment horizontal="left" vertical="center" wrapText="1"/>
    </xf>
    <xf numFmtId="1" fontId="9" fillId="0" borderId="1" xfId="5" quotePrefix="1" applyNumberFormat="1" applyFont="1" applyFill="1" applyBorder="1" applyAlignment="1">
      <alignment horizontal="center" vertical="center" wrapText="1"/>
    </xf>
    <xf numFmtId="1" fontId="10" fillId="0" borderId="0" xfId="6" applyNumberFormat="1" applyFont="1" applyFill="1" applyBorder="1" applyAlignment="1">
      <alignment vertical="center"/>
    </xf>
    <xf numFmtId="1" fontId="30" fillId="0" borderId="1" xfId="5" applyNumberFormat="1" applyFont="1" applyFill="1" applyBorder="1" applyAlignment="1">
      <alignment horizontal="left" vertical="center" wrapText="1"/>
    </xf>
    <xf numFmtId="1" fontId="30" fillId="0" borderId="1" xfId="6" applyNumberFormat="1" applyFont="1" applyFill="1" applyBorder="1" applyAlignment="1">
      <alignment horizontal="center" vertical="center"/>
    </xf>
    <xf numFmtId="168" fontId="30" fillId="0" borderId="1" xfId="0" applyNumberFormat="1" applyFont="1" applyFill="1" applyBorder="1" applyAlignment="1">
      <alignment horizontal="center" vertical="center" wrapText="1"/>
    </xf>
    <xf numFmtId="1" fontId="15" fillId="0" borderId="1" xfId="5" quotePrefix="1" applyNumberFormat="1" applyFont="1" applyFill="1" applyBorder="1" applyAlignment="1">
      <alignment horizontal="center" vertical="center" wrapText="1"/>
    </xf>
    <xf numFmtId="1" fontId="30" fillId="0" borderId="0" xfId="6" applyNumberFormat="1" applyFont="1" applyFill="1" applyBorder="1" applyAlignment="1">
      <alignment vertical="center"/>
    </xf>
    <xf numFmtId="1" fontId="9" fillId="0" borderId="1" xfId="5" applyNumberFormat="1" applyFont="1" applyFill="1" applyBorder="1" applyAlignment="1">
      <alignment horizontal="center" vertical="center" wrapText="1"/>
    </xf>
    <xf numFmtId="1" fontId="10" fillId="0" borderId="0" xfId="5" applyNumberFormat="1" applyFont="1" applyFill="1" applyBorder="1" applyAlignment="1">
      <alignment vertical="center"/>
    </xf>
    <xf numFmtId="167" fontId="26" fillId="0" borderId="1" xfId="0" applyNumberFormat="1" applyFont="1" applyFill="1" applyBorder="1" applyAlignment="1">
      <alignment horizontal="left" vertical="center" wrapText="1"/>
    </xf>
    <xf numFmtId="43" fontId="9" fillId="0" borderId="1" xfId="1" applyFont="1" applyFill="1" applyBorder="1" applyAlignment="1">
      <alignment horizontal="center" vertical="center" wrapText="1"/>
    </xf>
    <xf numFmtId="3" fontId="26" fillId="0" borderId="1" xfId="0" applyNumberFormat="1" applyFont="1" applyFill="1" applyBorder="1" applyAlignment="1">
      <alignment vertical="center" wrapText="1"/>
    </xf>
    <xf numFmtId="3" fontId="26" fillId="0" borderId="1" xfId="1" applyNumberFormat="1" applyFont="1" applyFill="1" applyBorder="1" applyAlignment="1">
      <alignment horizontal="right" vertical="center" wrapText="1"/>
    </xf>
    <xf numFmtId="0" fontId="10" fillId="0" borderId="0"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center" wrapText="1"/>
    </xf>
    <xf numFmtId="49" fontId="30" fillId="0" borderId="1" xfId="0" applyNumberFormat="1" applyFont="1" applyFill="1" applyBorder="1" applyAlignment="1">
      <alignment horizontal="left" vertical="center" wrapText="1"/>
    </xf>
    <xf numFmtId="43" fontId="15" fillId="0" borderId="1" xfId="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top" wrapText="1"/>
    </xf>
    <xf numFmtId="14" fontId="10" fillId="0" borderId="0" xfId="0" applyNumberFormat="1" applyFont="1" applyFill="1" applyBorder="1" applyAlignment="1">
      <alignment horizontal="center" vertical="top" wrapText="1"/>
    </xf>
    <xf numFmtId="3" fontId="10" fillId="0" borderId="0" xfId="1" applyNumberFormat="1" applyFont="1" applyFill="1" applyBorder="1" applyAlignment="1">
      <alignment horizontal="right" vertical="top" wrapText="1"/>
    </xf>
    <xf numFmtId="3" fontId="10" fillId="0" borderId="0" xfId="1" applyNumberFormat="1" applyFont="1" applyFill="1" applyBorder="1" applyAlignment="1">
      <alignment horizontal="right" vertical="center" wrapText="1"/>
    </xf>
    <xf numFmtId="0" fontId="18" fillId="0" borderId="0" xfId="0" applyNumberFormat="1" applyFont="1" applyFill="1" applyBorder="1" applyAlignment="1">
      <alignment horizontal="left" vertical="center" wrapText="1"/>
    </xf>
    <xf numFmtId="0" fontId="10" fillId="0" borderId="0" xfId="0" quotePrefix="1" applyNumberFormat="1" applyFont="1" applyFill="1" applyBorder="1" applyAlignment="1">
      <alignment horizontal="center" vertical="top" wrapText="1"/>
    </xf>
    <xf numFmtId="0" fontId="10" fillId="0" borderId="0" xfId="0" applyFont="1" applyFill="1" applyBorder="1" applyAlignment="1">
      <alignment vertical="top" wrapText="1"/>
    </xf>
    <xf numFmtId="49" fontId="10" fillId="0" borderId="0" xfId="0" applyNumberFormat="1" applyFont="1" applyFill="1" applyBorder="1" applyAlignment="1">
      <alignment horizontal="center" vertical="top" wrapText="1"/>
    </xf>
    <xf numFmtId="43" fontId="26" fillId="0" borderId="1" xfId="1" applyFont="1" applyFill="1" applyBorder="1" applyAlignment="1">
      <alignment horizontal="left" vertical="center" wrapText="1"/>
    </xf>
    <xf numFmtId="0" fontId="9" fillId="0" borderId="1" xfId="0" quotePrefix="1" applyNumberFormat="1" applyFont="1" applyFill="1" applyBorder="1" applyAlignment="1">
      <alignment horizontal="center" vertical="center" wrapText="1"/>
    </xf>
    <xf numFmtId="3" fontId="26" fillId="0" borderId="1" xfId="0" applyNumberFormat="1" applyFont="1" applyFill="1" applyBorder="1" applyAlignment="1">
      <alignment horizontal="right" vertical="center" wrapText="1"/>
    </xf>
    <xf numFmtId="3" fontId="10" fillId="0" borderId="1" xfId="6" applyNumberFormat="1" applyFont="1" applyFill="1" applyBorder="1" applyAlignment="1">
      <alignment horizontal="center" vertical="center" wrapText="1"/>
    </xf>
    <xf numFmtId="3" fontId="10" fillId="0" borderId="1" xfId="0" applyNumberFormat="1" applyFont="1" applyFill="1" applyBorder="1" applyAlignment="1">
      <alignment horizontal="right" vertical="center" wrapText="1"/>
    </xf>
    <xf numFmtId="1" fontId="10" fillId="0" borderId="1" xfId="6" applyNumberFormat="1" applyFont="1" applyFill="1" applyBorder="1" applyAlignment="1">
      <alignment vertical="center"/>
    </xf>
    <xf numFmtId="3" fontId="10" fillId="0" borderId="1" xfId="6" applyNumberFormat="1" applyFont="1" applyFill="1" applyBorder="1" applyAlignment="1">
      <alignment horizontal="right" vertical="center" wrapText="1"/>
    </xf>
    <xf numFmtId="0" fontId="26" fillId="0" borderId="1" xfId="0" applyNumberFormat="1" applyFont="1" applyFill="1" applyBorder="1" applyAlignment="1">
      <alignment horizontal="left" vertical="center" wrapText="1"/>
    </xf>
    <xf numFmtId="41" fontId="26" fillId="0" borderId="1" xfId="6" applyNumberFormat="1" applyFont="1" applyFill="1" applyBorder="1" applyAlignment="1">
      <alignment horizontal="center" vertical="center"/>
    </xf>
    <xf numFmtId="0" fontId="26" fillId="0" borderId="1" xfId="0" applyNumberFormat="1" applyFont="1" applyFill="1" applyBorder="1" applyAlignment="1">
      <alignment horizontal="center" vertical="center" wrapText="1"/>
    </xf>
    <xf numFmtId="3" fontId="9" fillId="0" borderId="1" xfId="0" applyNumberFormat="1" applyFont="1" applyFill="1" applyBorder="1" applyAlignment="1">
      <alignment horizontal="center" vertical="center" wrapText="1"/>
    </xf>
    <xf numFmtId="41" fontId="26" fillId="0" borderId="1" xfId="6" applyNumberFormat="1" applyFont="1" applyFill="1" applyBorder="1" applyAlignment="1">
      <alignment vertical="center"/>
    </xf>
    <xf numFmtId="41" fontId="10" fillId="0" borderId="1" xfId="6" applyNumberFormat="1" applyFont="1" applyFill="1" applyBorder="1" applyAlignment="1">
      <alignment horizontal="right" vertical="center"/>
    </xf>
    <xf numFmtId="167" fontId="18" fillId="0" borderId="1" xfId="1"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1" fontId="18" fillId="0" borderId="1" xfId="6" applyNumberFormat="1" applyFont="1" applyFill="1" applyBorder="1" applyAlignment="1">
      <alignment horizontal="center" vertical="center" wrapText="1"/>
    </xf>
    <xf numFmtId="43" fontId="5" fillId="0" borderId="1" xfId="1" quotePrefix="1" applyFont="1" applyFill="1" applyBorder="1" applyAlignment="1">
      <alignment horizontal="center" vertical="center" wrapText="1"/>
    </xf>
    <xf numFmtId="0" fontId="10" fillId="0" borderId="1" xfId="32"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3" fontId="9" fillId="0" borderId="1" xfId="30" applyNumberFormat="1" applyFont="1" applyFill="1" applyBorder="1" applyAlignment="1">
      <alignment horizontal="center" vertical="center" wrapText="1"/>
    </xf>
    <xf numFmtId="1" fontId="10" fillId="0" borderId="1" xfId="6" applyNumberFormat="1" applyFont="1" applyFill="1" applyBorder="1" applyAlignment="1">
      <alignment horizontal="right" vertical="center"/>
    </xf>
    <xf numFmtId="167" fontId="10" fillId="0" borderId="1" xfId="4" applyNumberFormat="1" applyFont="1" applyFill="1" applyBorder="1" applyAlignment="1">
      <alignment horizontal="right" vertical="center" wrapText="1"/>
    </xf>
    <xf numFmtId="172" fontId="10" fillId="0" borderId="1" xfId="31" applyNumberFormat="1" applyFont="1" applyFill="1" applyBorder="1" applyAlignment="1">
      <alignment horizontal="right" vertical="center" wrapText="1"/>
    </xf>
    <xf numFmtId="3" fontId="10" fillId="0" borderId="1" xfId="4" applyNumberFormat="1" applyFont="1" applyFill="1" applyBorder="1" applyAlignment="1">
      <alignment horizontal="right" vertical="center"/>
    </xf>
    <xf numFmtId="0" fontId="43" fillId="0" borderId="0" xfId="4" applyFont="1" applyFill="1" applyAlignment="1">
      <alignment vertical="center"/>
    </xf>
    <xf numFmtId="3" fontId="10" fillId="0" borderId="1" xfId="30" applyNumberFormat="1" applyFont="1" applyFill="1" applyBorder="1" applyAlignment="1">
      <alignment horizontal="left" vertical="center" wrapText="1"/>
    </xf>
    <xf numFmtId="3" fontId="10" fillId="0" borderId="1" xfId="30" applyNumberFormat="1" applyFont="1" applyFill="1" applyBorder="1" applyAlignment="1">
      <alignment horizontal="right" vertical="center" wrapText="1"/>
    </xf>
    <xf numFmtId="3" fontId="10" fillId="0" borderId="1" xfId="30" applyNumberFormat="1" applyFont="1" applyFill="1" applyBorder="1" applyAlignment="1">
      <alignment horizontal="center" vertical="center" wrapText="1"/>
    </xf>
    <xf numFmtId="172" fontId="9" fillId="0" borderId="1" xfId="31" applyNumberFormat="1" applyFont="1" applyFill="1" applyBorder="1" applyAlignment="1">
      <alignment horizontal="center" vertical="center" wrapText="1"/>
    </xf>
    <xf numFmtId="3" fontId="10" fillId="0" borderId="1" xfId="6" quotePrefix="1" applyNumberFormat="1" applyFont="1" applyFill="1" applyBorder="1" applyAlignment="1">
      <alignment horizontal="right" vertical="center" wrapText="1"/>
    </xf>
    <xf numFmtId="3" fontId="9" fillId="0" borderId="1" xfId="32" applyNumberFormat="1" applyFont="1" applyFill="1" applyBorder="1" applyAlignment="1">
      <alignment horizontal="center" vertical="center" wrapText="1"/>
    </xf>
    <xf numFmtId="3" fontId="26" fillId="0" borderId="1" xfId="32" applyNumberFormat="1" applyFont="1" applyFill="1" applyBorder="1" applyAlignment="1">
      <alignment horizontal="right" vertical="center" wrapText="1"/>
    </xf>
    <xf numFmtId="41" fontId="26" fillId="0" borderId="1" xfId="13" applyNumberFormat="1" applyFont="1" applyFill="1" applyBorder="1" applyAlignment="1">
      <alignment horizontal="left" vertical="center" wrapText="1"/>
    </xf>
    <xf numFmtId="41" fontId="26" fillId="0" borderId="1" xfId="13" applyNumberFormat="1" applyFont="1" applyFill="1" applyBorder="1" applyAlignment="1">
      <alignment horizontal="right" vertical="center" wrapText="1"/>
    </xf>
    <xf numFmtId="41" fontId="26" fillId="0" borderId="1" xfId="13" applyNumberFormat="1" applyFont="1" applyFill="1" applyBorder="1" applyAlignment="1">
      <alignment horizontal="center" vertical="center" wrapText="1"/>
    </xf>
    <xf numFmtId="41" fontId="9" fillId="0" borderId="1" xfId="13" quotePrefix="1" applyNumberFormat="1" applyFont="1" applyFill="1" applyBorder="1" applyAlignment="1">
      <alignment horizontal="center" vertical="center" wrapText="1"/>
    </xf>
    <xf numFmtId="0" fontId="18" fillId="0" borderId="1" xfId="0" applyFont="1" applyFill="1" applyBorder="1" applyAlignment="1">
      <alignment wrapText="1"/>
    </xf>
    <xf numFmtId="0" fontId="18" fillId="0" borderId="1" xfId="0" applyFont="1" applyFill="1" applyBorder="1" applyAlignment="1">
      <alignment horizontal="center" vertical="center" wrapText="1"/>
    </xf>
    <xf numFmtId="0" fontId="32" fillId="0" borderId="1" xfId="2" applyNumberFormat="1" applyFont="1" applyFill="1" applyBorder="1" applyAlignment="1">
      <alignment horizontal="center" vertical="center" wrapText="1"/>
    </xf>
    <xf numFmtId="0" fontId="32" fillId="0" borderId="1" xfId="2" applyNumberFormat="1" applyFont="1" applyFill="1" applyBorder="1" applyAlignment="1">
      <alignment horizontal="left" vertical="center" wrapText="1"/>
    </xf>
    <xf numFmtId="0" fontId="32" fillId="0" borderId="4" xfId="2" applyNumberFormat="1" applyFont="1" applyFill="1" applyBorder="1" applyAlignment="1">
      <alignment horizontal="center" vertical="center" wrapText="1"/>
    </xf>
    <xf numFmtId="177" fontId="32" fillId="0" borderId="1" xfId="2" applyNumberFormat="1" applyFont="1" applyFill="1" applyBorder="1" applyAlignment="1">
      <alignment horizontal="center" vertical="center" wrapText="1"/>
    </xf>
    <xf numFmtId="167" fontId="32" fillId="0" borderId="1" xfId="3" applyNumberFormat="1" applyFont="1" applyFill="1" applyBorder="1" applyAlignment="1">
      <alignment horizontal="center" vertical="center" wrapText="1"/>
    </xf>
    <xf numFmtId="49" fontId="32"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2" applyFont="1" applyFill="1" applyBorder="1" applyAlignment="1">
      <alignment horizontal="left" vertical="center" wrapText="1"/>
    </xf>
    <xf numFmtId="0" fontId="15" fillId="0" borderId="1" xfId="2" quotePrefix="1" applyNumberFormat="1" applyFont="1" applyFill="1" applyBorder="1" applyAlignment="1">
      <alignment horizontal="center" vertical="center" wrapText="1"/>
    </xf>
    <xf numFmtId="167" fontId="9" fillId="0" borderId="1" xfId="52" applyNumberFormat="1" applyFont="1" applyFill="1" applyBorder="1" applyAlignment="1">
      <alignment horizontal="center" vertical="center" wrapText="1"/>
    </xf>
    <xf numFmtId="0" fontId="9" fillId="0" borderId="1" xfId="47" applyFont="1" applyFill="1" applyBorder="1" applyAlignment="1">
      <alignment horizontal="center" vertical="center" wrapText="1"/>
    </xf>
    <xf numFmtId="0" fontId="9" fillId="0" borderId="1" xfId="0" applyFont="1" applyFill="1" applyBorder="1" applyAlignment="1">
      <alignment horizontal="center" wrapText="1"/>
    </xf>
    <xf numFmtId="3" fontId="10" fillId="0" borderId="1" xfId="0" applyNumberFormat="1" applyFont="1" applyFill="1" applyBorder="1" applyAlignment="1">
      <alignment horizontal="right" vertical="center"/>
    </xf>
    <xf numFmtId="0" fontId="10" fillId="0" borderId="1" xfId="0" applyFont="1" applyFill="1" applyBorder="1" applyAlignment="1">
      <alignment horizontal="left" wrapText="1"/>
    </xf>
    <xf numFmtId="0" fontId="34"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167" fontId="32" fillId="0" borderId="1" xfId="3" applyNumberFormat="1" applyFont="1" applyFill="1" applyBorder="1" applyAlignment="1">
      <alignment horizontal="center" vertical="center" wrapText="1"/>
    </xf>
    <xf numFmtId="49" fontId="32" fillId="0" borderId="1" xfId="2" applyNumberFormat="1" applyFont="1" applyFill="1" applyBorder="1" applyAlignment="1">
      <alignment horizontal="center" vertical="center" wrapText="1"/>
    </xf>
    <xf numFmtId="0" fontId="32" fillId="0" borderId="1" xfId="2" applyNumberFormat="1" applyFont="1" applyFill="1" applyBorder="1" applyAlignment="1">
      <alignment horizontal="left" vertical="center" wrapText="1"/>
    </xf>
    <xf numFmtId="0" fontId="32" fillId="0" borderId="1" xfId="2" applyNumberFormat="1" applyFont="1" applyFill="1" applyBorder="1" applyAlignment="1">
      <alignment horizontal="center" vertical="center" wrapText="1"/>
    </xf>
    <xf numFmtId="0" fontId="32" fillId="0" borderId="4" xfId="2" applyNumberFormat="1" applyFont="1" applyFill="1" applyBorder="1" applyAlignment="1">
      <alignment horizontal="center" vertical="center" wrapText="1"/>
    </xf>
    <xf numFmtId="177" fontId="32" fillId="0" borderId="1" xfId="2" applyNumberFormat="1" applyFont="1" applyFill="1" applyBorder="1" applyAlignment="1">
      <alignment horizontal="center" vertical="center" wrapText="1"/>
    </xf>
    <xf numFmtId="167" fontId="9" fillId="0" borderId="0" xfId="0" applyNumberFormat="1" applyFont="1" applyFill="1" applyBorder="1" applyAlignment="1">
      <alignment horizontal="center"/>
    </xf>
    <xf numFmtId="167" fontId="18" fillId="0" borderId="1" xfId="1" applyNumberFormat="1" applyFont="1" applyFill="1" applyBorder="1" applyAlignment="1">
      <alignment horizontal="center" vertical="center"/>
    </xf>
    <xf numFmtId="167" fontId="30" fillId="0" borderId="1" xfId="2" applyNumberFormat="1" applyFont="1" applyFill="1" applyBorder="1" applyAlignment="1">
      <alignment horizontal="center" vertical="center" wrapText="1"/>
    </xf>
    <xf numFmtId="167" fontId="10" fillId="0" borderId="1" xfId="1" applyNumberFormat="1" applyFont="1" applyFill="1" applyBorder="1" applyAlignment="1">
      <alignment horizontal="center" vertical="center"/>
    </xf>
    <xf numFmtId="167" fontId="30" fillId="0" borderId="1" xfId="1" applyNumberFormat="1" applyFont="1" applyFill="1" applyBorder="1" applyAlignment="1">
      <alignment horizontal="center" vertical="center"/>
    </xf>
    <xf numFmtId="3" fontId="10" fillId="0" borderId="1" xfId="1"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43" fontId="30" fillId="0" borderId="1" xfId="1" applyFont="1" applyFill="1" applyBorder="1" applyAlignment="1">
      <alignment horizontal="left" vertical="center" wrapText="1"/>
    </xf>
    <xf numFmtId="0" fontId="15" fillId="0" borderId="1" xfId="0" quotePrefix="1" applyNumberFormat="1" applyFont="1" applyFill="1" applyBorder="1" applyAlignment="1">
      <alignment horizontal="center" vertical="center" wrapText="1"/>
    </xf>
    <xf numFmtId="3" fontId="30" fillId="0" borderId="1" xfId="0" applyNumberFormat="1" applyFont="1" applyFill="1" applyBorder="1" applyAlignment="1">
      <alignment horizontal="center" vertical="center" wrapText="1"/>
    </xf>
    <xf numFmtId="43" fontId="10" fillId="0" borderId="1" xfId="1" applyFont="1" applyFill="1" applyBorder="1" applyAlignment="1">
      <alignment horizontal="left" vertical="center" wrapText="1"/>
    </xf>
    <xf numFmtId="167" fontId="10" fillId="0" borderId="1" xfId="1" applyNumberFormat="1" applyFont="1" applyFill="1" applyBorder="1" applyAlignment="1">
      <alignment horizontal="left" vertical="center" wrapText="1"/>
    </xf>
    <xf numFmtId="43" fontId="9" fillId="0" borderId="1" xfId="1" quotePrefix="1" applyFont="1" applyFill="1" applyBorder="1" applyAlignment="1">
      <alignment horizontal="center" vertical="center" wrapText="1"/>
    </xf>
    <xf numFmtId="0" fontId="18" fillId="0" borderId="1" xfId="2"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169" fontId="9" fillId="0" borderId="1" xfId="0" applyNumberFormat="1" applyFont="1" applyFill="1" applyBorder="1" applyAlignment="1">
      <alignment horizontal="center" vertical="center" wrapText="1"/>
    </xf>
    <xf numFmtId="167" fontId="10" fillId="0" borderId="1" xfId="1" quotePrefix="1" applyNumberFormat="1" applyFont="1" applyFill="1" applyBorder="1" applyAlignment="1">
      <alignment horizontal="right" vertical="center" wrapText="1"/>
    </xf>
    <xf numFmtId="3" fontId="10" fillId="0" borderId="1" xfId="0" applyNumberFormat="1" applyFont="1" applyFill="1" applyBorder="1" applyAlignment="1">
      <alignment horizontal="left" vertical="center" wrapText="1"/>
    </xf>
    <xf numFmtId="169" fontId="10" fillId="0" borderId="1" xfId="0" applyNumberFormat="1" applyFont="1" applyFill="1" applyBorder="1" applyAlignment="1">
      <alignment horizontal="left" vertical="center" wrapText="1"/>
    </xf>
    <xf numFmtId="169" fontId="10" fillId="0" borderId="1" xfId="0" applyNumberFormat="1" applyFont="1" applyFill="1" applyBorder="1" applyAlignment="1">
      <alignment horizontal="center" vertical="center" wrapText="1"/>
    </xf>
    <xf numFmtId="167" fontId="10" fillId="0" borderId="1" xfId="1" quotePrefix="1" applyNumberFormat="1" applyFont="1" applyFill="1" applyBorder="1" applyAlignment="1">
      <alignment horizontal="center" vertical="center" wrapText="1"/>
    </xf>
    <xf numFmtId="169" fontId="9" fillId="0" borderId="1" xfId="0" quotePrefix="1" applyNumberFormat="1" applyFont="1" applyFill="1" applyBorder="1" applyAlignment="1">
      <alignment horizontal="center" vertical="center" wrapText="1"/>
    </xf>
    <xf numFmtId="167" fontId="10" fillId="2" borderId="1" xfId="1" applyNumberFormat="1" applyFont="1" applyFill="1" applyBorder="1" applyAlignment="1">
      <alignment horizontal="center" vertical="center"/>
    </xf>
    <xf numFmtId="167" fontId="10" fillId="2" borderId="1" xfId="1" applyNumberFormat="1" applyFont="1" applyFill="1" applyBorder="1" applyAlignment="1">
      <alignment horizontal="right" vertical="center" wrapText="1"/>
    </xf>
    <xf numFmtId="3" fontId="10" fillId="0" borderId="1" xfId="20" applyNumberFormat="1" applyFont="1" applyFill="1" applyBorder="1" applyAlignment="1">
      <alignment horizontal="center" vertical="center" wrapText="1"/>
    </xf>
    <xf numFmtId="3" fontId="10" fillId="0" borderId="1" xfId="34" applyNumberFormat="1" applyFont="1" applyFill="1" applyBorder="1" applyAlignment="1">
      <alignment horizontal="center" vertical="center"/>
    </xf>
    <xf numFmtId="3" fontId="10" fillId="0" borderId="1" xfId="4" applyNumberFormat="1" applyFont="1" applyFill="1" applyBorder="1" applyAlignment="1">
      <alignment horizontal="center" vertical="center"/>
    </xf>
    <xf numFmtId="49" fontId="9" fillId="0" borderId="6" xfId="0" applyNumberFormat="1" applyFont="1" applyFill="1" applyBorder="1" applyAlignment="1">
      <alignment horizontal="center" vertical="center" wrapText="1"/>
    </xf>
    <xf numFmtId="3" fontId="18" fillId="0" borderId="1" xfId="4" applyNumberFormat="1" applyFont="1" applyFill="1" applyBorder="1" applyAlignment="1">
      <alignment horizontal="center" vertical="center"/>
    </xf>
    <xf numFmtId="0" fontId="10" fillId="0" borderId="1" xfId="20" applyNumberFormat="1" applyFont="1" applyFill="1" applyBorder="1" applyAlignment="1">
      <alignment horizontal="center" vertical="center" wrapText="1"/>
    </xf>
    <xf numFmtId="167" fontId="10" fillId="0" borderId="1" xfId="9"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xf>
    <xf numFmtId="3" fontId="30" fillId="0" borderId="1" xfId="0" applyNumberFormat="1" applyFont="1" applyFill="1" applyBorder="1" applyAlignment="1">
      <alignment horizontal="center" vertical="center"/>
    </xf>
    <xf numFmtId="3" fontId="10" fillId="0" borderId="1" xfId="15" applyNumberFormat="1" applyFont="1" applyFill="1" applyBorder="1" applyAlignment="1">
      <alignment horizontal="center" vertical="center"/>
    </xf>
    <xf numFmtId="175" fontId="29" fillId="0" borderId="1" xfId="15" applyNumberFormat="1" applyFont="1" applyFill="1" applyBorder="1" applyAlignment="1">
      <alignment horizontal="center" vertical="center" wrapText="1"/>
    </xf>
    <xf numFmtId="0" fontId="10" fillId="0" borderId="1" xfId="51" applyFont="1" applyFill="1" applyBorder="1" applyAlignment="1">
      <alignment vertical="center" wrapText="1"/>
    </xf>
    <xf numFmtId="0" fontId="10" fillId="0" borderId="1" xfId="51" applyFont="1" applyFill="1" applyBorder="1" applyAlignment="1">
      <alignment horizontal="center" vertical="center" wrapText="1"/>
    </xf>
    <xf numFmtId="0" fontId="27" fillId="0" borderId="1" xfId="51" applyFont="1" applyFill="1" applyBorder="1" applyAlignment="1">
      <alignment horizontal="center" vertical="center" wrapText="1"/>
    </xf>
    <xf numFmtId="0" fontId="10" fillId="0" borderId="1" xfId="0" applyFont="1" applyFill="1" applyBorder="1" applyAlignment="1">
      <alignment horizontal="center"/>
    </xf>
    <xf numFmtId="167" fontId="10" fillId="0" borderId="1" xfId="0" applyNumberFormat="1" applyFont="1" applyFill="1" applyBorder="1" applyAlignment="1">
      <alignment horizontal="center"/>
    </xf>
    <xf numFmtId="175" fontId="30" fillId="0" borderId="1" xfId="15" applyNumberFormat="1" applyFont="1" applyFill="1" applyBorder="1" applyAlignment="1">
      <alignment horizontal="center" vertical="center" wrapText="1"/>
    </xf>
    <xf numFmtId="167" fontId="27" fillId="0" borderId="0" xfId="0" applyNumberFormat="1" applyFont="1" applyFill="1" applyBorder="1" applyAlignment="1">
      <alignment horizontal="center"/>
    </xf>
    <xf numFmtId="41" fontId="10" fillId="0" borderId="1" xfId="24" applyNumberFormat="1" applyFont="1" applyFill="1" applyBorder="1" applyAlignment="1">
      <alignment horizontal="center" vertical="center" wrapText="1"/>
    </xf>
    <xf numFmtId="41" fontId="9" fillId="0" borderId="1" xfId="24" quotePrefix="1" applyNumberFormat="1" applyFont="1" applyFill="1" applyBorder="1" applyAlignment="1">
      <alignment horizontal="center" vertical="center" wrapText="1"/>
    </xf>
    <xf numFmtId="0" fontId="30" fillId="0" borderId="1" xfId="0" applyFont="1" applyFill="1" applyBorder="1" applyAlignment="1">
      <alignment horizontal="center" vertical="center"/>
    </xf>
    <xf numFmtId="169" fontId="9" fillId="0" borderId="1" xfId="7" quotePrefix="1" applyNumberFormat="1" applyFont="1" applyFill="1" applyBorder="1" applyAlignment="1">
      <alignment horizontal="center" vertical="center" wrapText="1"/>
    </xf>
    <xf numFmtId="3" fontId="10" fillId="0" borderId="1" xfId="1" applyNumberFormat="1" applyFont="1" applyFill="1" applyBorder="1" applyAlignment="1">
      <alignment horizontal="right" vertical="center"/>
    </xf>
    <xf numFmtId="3" fontId="10" fillId="0" borderId="1" xfId="8" applyNumberFormat="1" applyFont="1" applyFill="1" applyBorder="1" applyAlignment="1">
      <alignment horizontal="right" vertical="center"/>
    </xf>
    <xf numFmtId="3" fontId="33" fillId="0" borderId="1" xfId="4" applyNumberFormat="1" applyFont="1" applyFill="1" applyBorder="1" applyAlignment="1">
      <alignment horizontal="center" vertical="center"/>
    </xf>
    <xf numFmtId="3" fontId="10" fillId="2" borderId="1" xfId="30" applyNumberFormat="1" applyFont="1" applyFill="1" applyBorder="1" applyAlignment="1">
      <alignment horizontal="left" vertical="center" wrapText="1"/>
    </xf>
    <xf numFmtId="167" fontId="10" fillId="2" borderId="1"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3" fontId="9" fillId="2" borderId="1" xfId="30" applyNumberFormat="1" applyFont="1" applyFill="1" applyBorder="1" applyAlignment="1">
      <alignment horizontal="center" vertical="center" wrapText="1"/>
    </xf>
    <xf numFmtId="1" fontId="10" fillId="2" borderId="1" xfId="6" applyNumberFormat="1" applyFont="1" applyFill="1" applyBorder="1" applyAlignment="1">
      <alignment horizontal="right" vertical="center"/>
    </xf>
    <xf numFmtId="167" fontId="10" fillId="2" borderId="1" xfId="4" applyNumberFormat="1" applyFont="1" applyFill="1" applyBorder="1" applyAlignment="1">
      <alignment horizontal="right" vertical="center" wrapText="1"/>
    </xf>
    <xf numFmtId="3" fontId="10" fillId="2" borderId="1" xfId="30" applyNumberFormat="1" applyFont="1" applyFill="1" applyBorder="1" applyAlignment="1">
      <alignment horizontal="right" vertical="center" wrapText="1"/>
    </xf>
    <xf numFmtId="3" fontId="10" fillId="2" borderId="1" xfId="4" applyNumberFormat="1" applyFont="1" applyFill="1" applyBorder="1" applyAlignment="1">
      <alignment horizontal="right" vertical="center"/>
    </xf>
    <xf numFmtId="3" fontId="33" fillId="2" borderId="1" xfId="4" applyNumberFormat="1" applyFont="1" applyFill="1" applyBorder="1" applyAlignment="1">
      <alignment horizontal="center" vertical="center"/>
    </xf>
    <xf numFmtId="0" fontId="34" fillId="2" borderId="0" xfId="0" applyNumberFormat="1" applyFont="1" applyFill="1" applyBorder="1" applyAlignment="1"/>
    <xf numFmtId="3" fontId="26" fillId="2" borderId="1" xfId="30" applyNumberFormat="1" applyFont="1" applyFill="1" applyBorder="1" applyAlignment="1">
      <alignment horizontal="left" vertical="center" wrapText="1"/>
    </xf>
    <xf numFmtId="3" fontId="26" fillId="2" borderId="1" xfId="30" applyNumberFormat="1" applyFont="1" applyFill="1" applyBorder="1" applyAlignment="1">
      <alignment horizontal="right" vertical="center" wrapText="1"/>
    </xf>
    <xf numFmtId="3" fontId="26" fillId="2" borderId="1" xfId="30" applyNumberFormat="1" applyFont="1" applyFill="1" applyBorder="1" applyAlignment="1">
      <alignment horizontal="center" vertical="center" wrapText="1"/>
    </xf>
    <xf numFmtId="172" fontId="9" fillId="2" borderId="1" xfId="31" applyNumberFormat="1" applyFont="1" applyFill="1" applyBorder="1" applyAlignment="1">
      <alignment horizontal="center" vertical="center" wrapText="1"/>
    </xf>
    <xf numFmtId="3" fontId="26" fillId="2" borderId="1" xfId="6" quotePrefix="1" applyNumberFormat="1" applyFont="1" applyFill="1" applyBorder="1" applyAlignment="1">
      <alignment horizontal="right" vertical="center" wrapText="1"/>
    </xf>
    <xf numFmtId="167" fontId="26" fillId="2" borderId="1" xfId="4" applyNumberFormat="1" applyFont="1" applyFill="1" applyBorder="1" applyAlignment="1">
      <alignment horizontal="right" vertical="center" wrapText="1"/>
    </xf>
    <xf numFmtId="3" fontId="26" fillId="2" borderId="1" xfId="4" applyNumberFormat="1" applyFont="1" applyFill="1" applyBorder="1" applyAlignment="1">
      <alignment horizontal="right" vertical="center"/>
    </xf>
    <xf numFmtId="175" fontId="33" fillId="0" borderId="1" xfId="15" applyNumberFormat="1" applyFont="1" applyFill="1" applyBorder="1" applyAlignment="1">
      <alignment horizontal="center" vertical="center" wrapText="1"/>
    </xf>
    <xf numFmtId="0" fontId="10" fillId="0" borderId="1" xfId="4" applyFont="1" applyFill="1" applyBorder="1" applyAlignment="1">
      <alignment horizontal="right" vertical="center"/>
    </xf>
    <xf numFmtId="0" fontId="26" fillId="2" borderId="1" xfId="4" applyFont="1" applyFill="1" applyBorder="1" applyAlignment="1">
      <alignment horizontal="right" vertical="center" wrapText="1"/>
    </xf>
    <xf numFmtId="3" fontId="9" fillId="2" borderId="1" xfId="32" applyNumberFormat="1" applyFont="1" applyFill="1" applyBorder="1" applyAlignment="1">
      <alignment horizontal="center" vertical="center" wrapText="1"/>
    </xf>
    <xf numFmtId="167" fontId="32" fillId="2" borderId="1" xfId="4" applyNumberFormat="1" applyFont="1" applyFill="1" applyBorder="1" applyAlignment="1">
      <alignment horizontal="right" vertical="center" wrapText="1"/>
    </xf>
    <xf numFmtId="3" fontId="10" fillId="2" borderId="1" xfId="4" applyNumberFormat="1" applyFont="1" applyFill="1" applyBorder="1" applyAlignment="1">
      <alignment horizontal="center" vertical="center"/>
    </xf>
    <xf numFmtId="3" fontId="26" fillId="2" borderId="1" xfId="6" applyNumberFormat="1" applyFont="1" applyFill="1" applyBorder="1" applyAlignment="1">
      <alignment horizontal="left" vertical="center" wrapText="1"/>
    </xf>
    <xf numFmtId="3" fontId="26" fillId="2" borderId="1" xfId="6" applyNumberFormat="1" applyFont="1" applyFill="1" applyBorder="1" applyAlignment="1">
      <alignment horizontal="right" vertical="center" wrapText="1"/>
    </xf>
    <xf numFmtId="3" fontId="26" fillId="2" borderId="1" xfId="4" applyNumberFormat="1" applyFont="1" applyFill="1" applyBorder="1" applyAlignment="1">
      <alignment horizontal="center" vertical="center"/>
    </xf>
    <xf numFmtId="1" fontId="26" fillId="2" borderId="1" xfId="6" applyNumberFormat="1" applyFont="1" applyFill="1" applyBorder="1" applyAlignment="1">
      <alignment horizontal="right" vertical="center"/>
    </xf>
    <xf numFmtId="0" fontId="15" fillId="0" borderId="0" xfId="0" applyFont="1" applyFill="1" applyBorder="1" applyAlignment="1">
      <alignment horizontal="center" vertical="center"/>
    </xf>
    <xf numFmtId="167" fontId="32" fillId="0" borderId="1" xfId="1" applyNumberFormat="1" applyFont="1" applyFill="1" applyBorder="1" applyAlignment="1">
      <alignment horizontal="center" vertical="center"/>
    </xf>
    <xf numFmtId="0" fontId="26" fillId="0" borderId="1" xfId="0" applyFont="1" applyFill="1" applyBorder="1" applyAlignment="1">
      <alignment horizontal="center"/>
    </xf>
    <xf numFmtId="0" fontId="30" fillId="0" borderId="1" xfId="0" applyFont="1" applyFill="1" applyBorder="1" applyAlignment="1">
      <alignment horizontal="center"/>
    </xf>
    <xf numFmtId="167" fontId="26" fillId="0" borderId="1" xfId="0" quotePrefix="1" applyNumberFormat="1" applyFont="1" applyFill="1" applyBorder="1" applyAlignment="1">
      <alignment horizontal="center" vertical="center" wrapText="1"/>
    </xf>
    <xf numFmtId="167" fontId="26" fillId="0" borderId="1" xfId="2" applyNumberFormat="1" applyFont="1" applyFill="1" applyBorder="1" applyAlignment="1">
      <alignment horizontal="center" vertical="center" wrapText="1"/>
    </xf>
    <xf numFmtId="167" fontId="30" fillId="0" borderId="1" xfId="0" quotePrefix="1" applyNumberFormat="1" applyFont="1" applyFill="1" applyBorder="1" applyAlignment="1">
      <alignment horizontal="center" vertical="center" wrapText="1"/>
    </xf>
    <xf numFmtId="167" fontId="18" fillId="0" borderId="1" xfId="0" quotePrefix="1" applyNumberFormat="1" applyFont="1" applyFill="1" applyBorder="1" applyAlignment="1">
      <alignment horizontal="center" vertical="center" wrapText="1"/>
    </xf>
    <xf numFmtId="0" fontId="26" fillId="0" borderId="1" xfId="20" applyNumberFormat="1" applyFont="1" applyFill="1" applyBorder="1" applyAlignment="1">
      <alignment horizontal="center" vertical="center" wrapText="1"/>
    </xf>
    <xf numFmtId="167" fontId="10" fillId="0" borderId="1" xfId="3" applyNumberFormat="1" applyFont="1" applyFill="1" applyBorder="1" applyAlignment="1">
      <alignment horizontal="center" vertical="center" wrapText="1"/>
    </xf>
    <xf numFmtId="3" fontId="26" fillId="0" borderId="1" xfId="2" applyNumberFormat="1" applyFont="1" applyFill="1" applyBorder="1" applyAlignment="1">
      <alignment horizontal="center" vertical="center" wrapText="1"/>
    </xf>
    <xf numFmtId="41" fontId="18" fillId="0" borderId="1" xfId="6" applyNumberFormat="1" applyFont="1" applyFill="1" applyBorder="1" applyAlignment="1">
      <alignment horizontal="center" vertical="center" wrapText="1"/>
    </xf>
    <xf numFmtId="0" fontId="26" fillId="0" borderId="1" xfId="35" applyFont="1" applyFill="1" applyBorder="1" applyAlignment="1">
      <alignment horizontal="center" vertical="center" wrapText="1"/>
    </xf>
    <xf numFmtId="173" fontId="10" fillId="0" borderId="1" xfId="4" applyNumberFormat="1" applyFont="1" applyFill="1" applyBorder="1" applyAlignment="1">
      <alignment horizontal="center" vertical="center" wrapText="1"/>
    </xf>
    <xf numFmtId="173" fontId="10" fillId="2" borderId="1" xfId="4" applyNumberFormat="1" applyFont="1" applyFill="1" applyBorder="1" applyAlignment="1">
      <alignment horizontal="center" vertical="center" wrapText="1"/>
    </xf>
    <xf numFmtId="173" fontId="26" fillId="0" borderId="1" xfId="4" applyNumberFormat="1" applyFont="1" applyFill="1" applyBorder="1" applyAlignment="1">
      <alignment horizontal="center" vertical="center" wrapText="1"/>
    </xf>
    <xf numFmtId="173" fontId="26" fillId="2" borderId="1" xfId="4" applyNumberFormat="1" applyFont="1" applyFill="1" applyBorder="1" applyAlignment="1">
      <alignment horizontal="center" vertical="center" wrapText="1"/>
    </xf>
    <xf numFmtId="173" fontId="32" fillId="0" borderId="1" xfId="4" applyNumberFormat="1" applyFont="1" applyFill="1" applyBorder="1" applyAlignment="1">
      <alignment horizontal="center" vertical="center" wrapText="1"/>
    </xf>
    <xf numFmtId="0" fontId="10" fillId="0" borderId="1" xfId="2" quotePrefix="1" applyFont="1" applyFill="1" applyBorder="1" applyAlignment="1">
      <alignment horizontal="center" vertical="center" wrapText="1"/>
    </xf>
    <xf numFmtId="0" fontId="26" fillId="0" borderId="1" xfId="0" applyFont="1" applyFill="1" applyBorder="1" applyAlignment="1">
      <alignment horizontal="center" vertical="center" wrapText="1"/>
    </xf>
    <xf numFmtId="167" fontId="6" fillId="0" borderId="1" xfId="3" applyNumberFormat="1" applyFont="1" applyFill="1" applyBorder="1" applyAlignment="1">
      <alignment horizontal="center" vertical="center" wrapText="1"/>
    </xf>
    <xf numFmtId="49" fontId="26" fillId="0" borderId="1" xfId="29" applyNumberFormat="1" applyFont="1" applyFill="1" applyBorder="1" applyAlignment="1">
      <alignment horizontal="center" vertical="center" wrapText="1"/>
    </xf>
    <xf numFmtId="0" fontId="26" fillId="0" borderId="1" xfId="2" quotePrefix="1" applyFont="1" applyFill="1" applyBorder="1" applyAlignment="1">
      <alignment horizontal="center" vertical="center" wrapText="1"/>
    </xf>
    <xf numFmtId="41" fontId="32" fillId="0" borderId="1" xfId="6" applyNumberFormat="1" applyFont="1" applyFill="1" applyBorder="1" applyAlignment="1">
      <alignment horizontal="center" vertical="center" wrapText="1"/>
    </xf>
    <xf numFmtId="167" fontId="30" fillId="0" borderId="1" xfId="9" applyNumberFormat="1" applyFont="1" applyFill="1" applyBorder="1" applyAlignment="1">
      <alignment horizontal="center" vertical="center" wrapText="1"/>
    </xf>
    <xf numFmtId="167" fontId="9" fillId="0" borderId="1" xfId="1" quotePrefix="1" applyNumberFormat="1" applyFont="1" applyFill="1" applyBorder="1" applyAlignment="1">
      <alignment horizontal="center" vertical="center" wrapText="1"/>
    </xf>
    <xf numFmtId="3" fontId="10" fillId="0" borderId="1" xfId="0" applyNumberFormat="1" applyFont="1" applyFill="1" applyBorder="1" applyAlignment="1">
      <alignment horizontal="center" vertical="center"/>
    </xf>
    <xf numFmtId="3" fontId="10" fillId="0" borderId="1" xfId="15" applyNumberFormat="1" applyFont="1" applyFill="1" applyBorder="1" applyAlignment="1">
      <alignment horizontal="center" vertical="center" wrapText="1"/>
    </xf>
    <xf numFmtId="0" fontId="29" fillId="0" borderId="1" xfId="40" applyFont="1" applyFill="1" applyBorder="1" applyAlignment="1">
      <alignment horizontal="center" vertical="center" wrapText="1"/>
    </xf>
    <xf numFmtId="3" fontId="26" fillId="0" borderId="1" xfId="0" applyNumberFormat="1" applyFont="1" applyFill="1" applyBorder="1" applyAlignment="1">
      <alignment horizontal="center" vertical="center" wrapText="1"/>
    </xf>
    <xf numFmtId="0" fontId="16" fillId="0" borderId="1" xfId="0" applyFont="1" applyFill="1" applyBorder="1" applyAlignment="1">
      <alignment horizontal="center"/>
    </xf>
    <xf numFmtId="0" fontId="28" fillId="0" borderId="1" xfId="0" applyFont="1" applyFill="1" applyBorder="1" applyAlignment="1">
      <alignment horizontal="center"/>
    </xf>
    <xf numFmtId="3" fontId="26" fillId="0" borderId="1" xfId="15" applyNumberFormat="1" applyFont="1" applyFill="1" applyBorder="1" applyAlignment="1">
      <alignment horizontal="center" vertical="center" wrapText="1"/>
    </xf>
    <xf numFmtId="167" fontId="28" fillId="0" borderId="0" xfId="0" applyNumberFormat="1" applyFont="1" applyFill="1" applyBorder="1" applyAlignment="1">
      <alignment horizontal="center"/>
    </xf>
    <xf numFmtId="167" fontId="16" fillId="0" borderId="0" xfId="0" applyNumberFormat="1" applyFont="1" applyFill="1" applyBorder="1" applyAlignment="1">
      <alignment horizontal="center"/>
    </xf>
    <xf numFmtId="0" fontId="39" fillId="0" borderId="0" xfId="0" applyFont="1" applyFill="1" applyBorder="1" applyAlignment="1">
      <alignment horizontal="center"/>
    </xf>
    <xf numFmtId="0" fontId="41" fillId="0" borderId="0" xfId="0" applyFont="1" applyFill="1" applyBorder="1" applyAlignment="1">
      <alignment horizontal="center"/>
    </xf>
    <xf numFmtId="0" fontId="22" fillId="0" borderId="1" xfId="2" applyNumberFormat="1" applyFont="1" applyFill="1" applyBorder="1" applyAlignment="1">
      <alignment horizontal="center" vertical="center" wrapText="1"/>
    </xf>
    <xf numFmtId="0" fontId="22" fillId="0" borderId="2" xfId="2" applyNumberFormat="1" applyFont="1" applyFill="1" applyBorder="1" applyAlignment="1">
      <alignment horizontal="center" vertical="center" wrapText="1"/>
    </xf>
    <xf numFmtId="0" fontId="22" fillId="0" borderId="3" xfId="2" applyNumberFormat="1" applyFont="1" applyFill="1" applyBorder="1" applyAlignment="1">
      <alignment horizontal="center" vertical="center" wrapText="1"/>
    </xf>
    <xf numFmtId="0" fontId="22" fillId="0" borderId="4" xfId="2" applyNumberFormat="1" applyFont="1" applyFill="1" applyBorder="1" applyAlignment="1">
      <alignment horizontal="center" vertical="center" wrapText="1"/>
    </xf>
    <xf numFmtId="0" fontId="22" fillId="0" borderId="1" xfId="2" applyNumberFormat="1" applyFont="1" applyFill="1" applyBorder="1" applyAlignment="1">
      <alignment horizontal="right" vertical="center" wrapText="1"/>
    </xf>
    <xf numFmtId="177" fontId="22" fillId="0" borderId="1" xfId="2" applyNumberFormat="1" applyFont="1" applyFill="1" applyBorder="1" applyAlignment="1">
      <alignment horizontal="center" vertical="center" wrapText="1"/>
    </xf>
    <xf numFmtId="167" fontId="22" fillId="0" borderId="1" xfId="3" applyNumberFormat="1" applyFont="1" applyFill="1" applyBorder="1" applyAlignment="1">
      <alignment horizontal="center" vertical="center" wrapText="1"/>
    </xf>
    <xf numFmtId="167" fontId="22" fillId="0" borderId="7" xfId="1" applyNumberFormat="1" applyFont="1" applyFill="1" applyBorder="1" applyAlignment="1">
      <alignment horizontal="center" vertical="center" wrapText="1"/>
    </xf>
    <xf numFmtId="167" fontId="22" fillId="0" borderId="8" xfId="1" applyNumberFormat="1" applyFont="1" applyFill="1" applyBorder="1" applyAlignment="1">
      <alignment horizontal="center" vertical="center" wrapText="1"/>
    </xf>
    <xf numFmtId="167" fontId="22" fillId="0" borderId="9" xfId="1" applyNumberFormat="1" applyFont="1" applyFill="1" applyBorder="1" applyAlignment="1">
      <alignment horizontal="center" vertical="center" wrapText="1"/>
    </xf>
    <xf numFmtId="167" fontId="22" fillId="0" borderId="12" xfId="1" applyNumberFormat="1" applyFont="1" applyFill="1" applyBorder="1" applyAlignment="1">
      <alignment horizontal="center" vertical="center" wrapText="1"/>
    </xf>
    <xf numFmtId="167" fontId="22" fillId="0" borderId="0" xfId="1" applyNumberFormat="1" applyFont="1" applyFill="1" applyBorder="1" applyAlignment="1">
      <alignment horizontal="center" vertical="center" wrapText="1"/>
    </xf>
    <xf numFmtId="167" fontId="22" fillId="0" borderId="13" xfId="1" applyNumberFormat="1" applyFont="1" applyFill="1" applyBorder="1" applyAlignment="1">
      <alignment horizontal="center" vertical="center" wrapText="1"/>
    </xf>
    <xf numFmtId="167" fontId="22" fillId="0" borderId="10" xfId="1" applyNumberFormat="1" applyFont="1" applyFill="1" applyBorder="1" applyAlignment="1">
      <alignment horizontal="center" vertical="center" wrapText="1"/>
    </xf>
    <xf numFmtId="167" fontId="22" fillId="0" borderId="5" xfId="1" applyNumberFormat="1" applyFont="1" applyFill="1" applyBorder="1" applyAlignment="1">
      <alignment horizontal="center" vertical="center" wrapText="1"/>
    </xf>
    <xf numFmtId="167" fontId="22" fillId="0" borderId="11" xfId="1" applyNumberFormat="1" applyFont="1" applyFill="1" applyBorder="1" applyAlignment="1">
      <alignment horizontal="center" vertical="center" wrapText="1"/>
    </xf>
    <xf numFmtId="167" fontId="25" fillId="0" borderId="1" xfId="3" applyNumberFormat="1" applyFont="1" applyFill="1" applyBorder="1" applyAlignment="1">
      <alignment horizontal="center" vertical="center" wrapText="1"/>
    </xf>
    <xf numFmtId="167" fontId="24" fillId="0" borderId="1" xfId="3" applyNumberFormat="1" applyFont="1" applyFill="1" applyBorder="1" applyAlignment="1">
      <alignment horizontal="center" vertical="center"/>
    </xf>
    <xf numFmtId="167" fontId="22" fillId="0" borderId="7" xfId="3" applyNumberFormat="1" applyFont="1" applyFill="1" applyBorder="1" applyAlignment="1">
      <alignment horizontal="center" vertical="center" wrapText="1"/>
    </xf>
    <xf numFmtId="167" fontId="22" fillId="0" borderId="9" xfId="3" applyNumberFormat="1" applyFont="1" applyFill="1" applyBorder="1" applyAlignment="1">
      <alignment horizontal="center" vertical="center" wrapText="1"/>
    </xf>
    <xf numFmtId="167" fontId="22" fillId="0" borderId="10" xfId="3" applyNumberFormat="1" applyFont="1" applyFill="1" applyBorder="1" applyAlignment="1">
      <alignment horizontal="center" vertical="center" wrapText="1"/>
    </xf>
    <xf numFmtId="167" fontId="22" fillId="0" borderId="11"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49" fontId="22" fillId="0" borderId="1" xfId="2" applyNumberFormat="1" applyFont="1" applyFill="1" applyBorder="1" applyAlignment="1">
      <alignment horizontal="center" vertical="center" wrapText="1"/>
    </xf>
    <xf numFmtId="0" fontId="22" fillId="0" borderId="1" xfId="2" applyNumberFormat="1" applyFont="1" applyFill="1" applyBorder="1" applyAlignment="1">
      <alignment horizontal="left" vertical="center" wrapText="1"/>
    </xf>
    <xf numFmtId="167" fontId="22" fillId="0" borderId="2" xfId="3" applyNumberFormat="1" applyFont="1" applyFill="1" applyBorder="1" applyAlignment="1">
      <alignment horizontal="center" vertical="center" wrapText="1"/>
    </xf>
    <xf numFmtId="167" fontId="22" fillId="0" borderId="3" xfId="3" applyNumberFormat="1" applyFont="1" applyFill="1" applyBorder="1" applyAlignment="1">
      <alignment horizontal="center" vertical="center" wrapText="1"/>
    </xf>
    <xf numFmtId="167" fontId="23" fillId="0" borderId="4" xfId="3" applyNumberFormat="1" applyFont="1" applyFill="1" applyBorder="1" applyAlignment="1">
      <alignment horizontal="center" vertical="center"/>
    </xf>
  </cellXfs>
  <cellStyles count="79">
    <cellStyle name="Bình thường 2" xfId="2"/>
    <cellStyle name="Comma" xfId="1" builtinId="3"/>
    <cellStyle name="Comma 11 2" xfId="43"/>
    <cellStyle name="Comma 2" xfId="34"/>
    <cellStyle name="Comma 2 2" xfId="15"/>
    <cellStyle name="Comma 3" xfId="38"/>
    <cellStyle name="Comma 3 2" xfId="37"/>
    <cellStyle name="Comma 3 3" xfId="44"/>
    <cellStyle name="Comma 4" xfId="45"/>
    <cellStyle name="Comma 4 10" xfId="55"/>
    <cellStyle name="Comma 4 10 2" xfId="56"/>
    <cellStyle name="Comma 4 10 3" xfId="57"/>
    <cellStyle name="Comma 4 2" xfId="36"/>
    <cellStyle name="Comma 4_Bieu Bao cao no XDCB den 31.12.14 Le Thuy" xfId="58"/>
    <cellStyle name="Comma 5" xfId="59"/>
    <cellStyle name="Comma 5 2" xfId="60"/>
    <cellStyle name="Comma 6" xfId="61"/>
    <cellStyle name="Comma 7" xfId="41"/>
    <cellStyle name="Comma 8" xfId="28"/>
    <cellStyle name="Comma 9" xfId="62"/>
    <cellStyle name="Comma_Bieu no XDCB den NS tinh bc HDND tinh no 162 ty 09.6.2015" xfId="12"/>
    <cellStyle name="Comma_Ke hoach DTPT NS tinh 2016" xfId="19"/>
    <cellStyle name="Comma_Ke hoach DTPT NS tinh 2016_PA bc UBND tỉnh" xfId="9"/>
    <cellStyle name="Comma_Ke hoach DTPT NS tinh 2016_PA bc UBND tỉnh 2" xfId="52"/>
    <cellStyle name="Comma_Trung han 2016-2020 (theo ti le 15%) CS 17.11" xfId="31"/>
    <cellStyle name="Dấu phẩy 2" xfId="3"/>
    <cellStyle name="Ledger 17 x 11 in" xfId="46"/>
    <cellStyle name="Ledger 17 x 11 in 2" xfId="63"/>
    <cellStyle name="Normal" xfId="0" builtinId="0"/>
    <cellStyle name="Normal 10" xfId="64"/>
    <cellStyle name="Normal 10 2" xfId="65"/>
    <cellStyle name="Normal 10 6" xfId="35"/>
    <cellStyle name="Normal 11" xfId="40"/>
    <cellStyle name="Normal 17_Tong hop no XDCB 31.12 (TH chung 1.12)" xfId="29"/>
    <cellStyle name="Normal 19" xfId="18"/>
    <cellStyle name="Normal 2" xfId="4"/>
    <cellStyle name="Normal 2 2" xfId="48"/>
    <cellStyle name="Normal 2 3" xfId="47"/>
    <cellStyle name="Normal 2 3 10" xfId="49"/>
    <cellStyle name="Normal 2 3 10 2" xfId="66"/>
    <cellStyle name="Normal 2 3_Bieu KH 5 nam_So GTVT_final" xfId="67"/>
    <cellStyle name="Normal 2 4" xfId="68"/>
    <cellStyle name="Normal 2_Bieu Bao cao no XDCB den 31.12.14 Le Thuy" xfId="69"/>
    <cellStyle name="Normal 3" xfId="50"/>
    <cellStyle name="Normal 4" xfId="42"/>
    <cellStyle name="Normal 4 2" xfId="70"/>
    <cellStyle name="Normal 4_Bieu Bao cao no XDCB den 31.12.14 Le Thuy" xfId="71"/>
    <cellStyle name="Normal 5" xfId="51"/>
    <cellStyle name="Normal 6" xfId="72"/>
    <cellStyle name="Normal 7" xfId="73"/>
    <cellStyle name="Normal 8" xfId="74"/>
    <cellStyle name="Normal 9" xfId="75"/>
    <cellStyle name="Normal 9 10" xfId="14"/>
    <cellStyle name="Normal 9 2" xfId="76"/>
    <cellStyle name="Normal 9_Bieu 8 TH No XDCB" xfId="77"/>
    <cellStyle name="Normal_Bieu mau (CV )" xfId="8"/>
    <cellStyle name="Normal_Bieu mau (CV ) 2 2" xfId="6"/>
    <cellStyle name="Normal_Bieu mau (CV ) 2 2_Bieu Giao thong van tai (12)" xfId="17"/>
    <cellStyle name="Normal_Bieu mau (CV ) 2 2_Bieu Nong nghiep (11)" xfId="22"/>
    <cellStyle name="Normal_Bieu mau (CV ) 2_Bieu Nong nghiep (11)" xfId="26"/>
    <cellStyle name="Normal_Bieu mau (CV ) 2_Tong hop no XDCB 31.12 (TH chung 1.12)_Bieu Nong nghiep (11)" xfId="21"/>
    <cellStyle name="Normal_Bieu mau (CV ) 2_Tong hop no XDCB 31.12 (TH chung 3.12)_Bieu Giao thong van tai (12)" xfId="23"/>
    <cellStyle name="Normal_Bieu mau (CV ) 2_Tong hop no XDCB 31.12 (TH chung 5.12)" xfId="5"/>
    <cellStyle name="Normal_Bieu mau (CV )_Bieu Giao thong van tai (12)" xfId="24"/>
    <cellStyle name="Normal_Bieu mau (CV )_Bieu Nong nghiep (11)" xfId="10"/>
    <cellStyle name="Normal_Bieu mau (CV )_Bieu Nong nghiep (11) 2" xfId="53"/>
    <cellStyle name="Normal_Bieu mau (CV )_Trung han 2016-2020 (theo ti le 15%) CS 17.11" xfId="11"/>
    <cellStyle name="Normal_Bieu mau huong dan" xfId="33"/>
    <cellStyle name="Normal_Bieu no XDCB den NS tinh bc HDND tinh no 162 ty 09.6.2015" xfId="25"/>
    <cellStyle name="Normal_Ke hoach DTPT NS tinh 2016" xfId="20"/>
    <cellStyle name="Normal_Ke hoach DTPT NS tinh 2016_PA bc UBND tỉnh" xfId="7"/>
    <cellStyle name="Normal_Sheet1 2" xfId="16"/>
    <cellStyle name="Normal_Sheet1 2_KH trung han NS tinh 2016-2020 (17.11) Phi CHA LO" xfId="13"/>
    <cellStyle name="Normal_Sheet1_1" xfId="30"/>
    <cellStyle name="Normal_Sheet1_Bieu Giao thong van tai (12)" xfId="27"/>
    <cellStyle name="Normal_Sheet1_Bieu Giao thong van tai (12) 2" xfId="39"/>
    <cellStyle name="Normal_Sheet1_PA bc UBND tỉnh" xfId="54"/>
    <cellStyle name="Normal_Trung han 2016-2020 (theo ti le 15%) CS 17.11" xfId="32"/>
    <cellStyle name="Percent 2"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E355"/>
  <sheetViews>
    <sheetView tabSelected="1" zoomScale="90" zoomScaleNormal="70" zoomScalePageLayoutView="90" workbookViewId="0">
      <pane xSplit="7" ySplit="8" topLeftCell="H9" activePane="bottomRight" state="frozen"/>
      <selection pane="topRight" activeCell="H1" sqref="H1"/>
      <selection pane="bottomLeft" activeCell="A9" sqref="A9"/>
      <selection pane="bottomRight" activeCell="J15" sqref="J15"/>
    </sheetView>
  </sheetViews>
  <sheetFormatPr defaultRowHeight="12.75"/>
  <cols>
    <col min="1" max="1" width="5.375" style="2" customWidth="1"/>
    <col min="2" max="2" width="44.5" style="3" customWidth="1"/>
    <col min="3" max="3" width="8.625" style="3" hidden="1" customWidth="1"/>
    <col min="4" max="4" width="8.625" style="7" hidden="1" customWidth="1"/>
    <col min="5" max="5" width="9" style="6" hidden="1" customWidth="1"/>
    <col min="6" max="6" width="11.625" style="2" hidden="1" customWidth="1"/>
    <col min="7" max="7" width="11.375" style="2" hidden="1" customWidth="1"/>
    <col min="8" max="8" width="7.625" style="320" customWidth="1"/>
    <col min="9" max="9" width="6.75" style="5" customWidth="1"/>
    <col min="10" max="10" width="7" style="4" customWidth="1"/>
    <col min="11" max="11" width="18.375" style="171" customWidth="1"/>
    <col min="12" max="12" width="12.875" style="2" customWidth="1"/>
    <col min="13" max="13" width="10" style="2" hidden="1" customWidth="1"/>
    <col min="14" max="14" width="10.75" style="2" customWidth="1"/>
    <col min="15" max="15" width="10.25" style="2" customWidth="1"/>
    <col min="16" max="16" width="10.25" style="2" hidden="1" customWidth="1"/>
    <col min="17" max="17" width="11.125" style="2" customWidth="1"/>
    <col min="18" max="19" width="12.875" style="2" hidden="1" customWidth="1"/>
    <col min="20" max="20" width="9.375" style="2" customWidth="1"/>
    <col min="21" max="21" width="22.5" style="171" customWidth="1"/>
    <col min="22" max="16384" width="9" style="2"/>
  </cols>
  <sheetData>
    <row r="1" spans="1:21" s="85" customFormat="1" ht="20.25">
      <c r="A1" s="586" t="s">
        <v>694</v>
      </c>
      <c r="B1" s="586"/>
      <c r="C1" s="586"/>
      <c r="D1" s="586"/>
      <c r="E1" s="586"/>
      <c r="F1" s="586"/>
      <c r="G1" s="586"/>
      <c r="H1" s="586"/>
      <c r="I1" s="586"/>
      <c r="J1" s="586"/>
      <c r="K1" s="586"/>
      <c r="L1" s="586"/>
      <c r="M1" s="586"/>
      <c r="N1" s="586"/>
      <c r="O1" s="586"/>
      <c r="P1" s="586"/>
      <c r="Q1" s="586"/>
      <c r="R1" s="586"/>
      <c r="S1" s="586"/>
      <c r="T1" s="586"/>
      <c r="U1" s="586"/>
    </row>
    <row r="2" spans="1:21" s="85" customFormat="1" ht="19.5" customHeight="1">
      <c r="A2" s="587" t="s">
        <v>972</v>
      </c>
      <c r="B2" s="587"/>
      <c r="C2" s="587"/>
      <c r="D2" s="587"/>
      <c r="E2" s="587"/>
      <c r="F2" s="587"/>
      <c r="G2" s="587"/>
      <c r="H2" s="587"/>
      <c r="I2" s="587"/>
      <c r="J2" s="587"/>
      <c r="K2" s="587"/>
      <c r="L2" s="587"/>
      <c r="M2" s="587"/>
      <c r="N2" s="587"/>
      <c r="O2" s="587"/>
      <c r="P2" s="587"/>
      <c r="Q2" s="587"/>
      <c r="R2" s="587"/>
      <c r="S2" s="587"/>
      <c r="T2" s="587"/>
      <c r="U2" s="587"/>
    </row>
    <row r="3" spans="1:21" ht="20.25" customHeight="1">
      <c r="R3" s="8"/>
      <c r="S3" s="8"/>
      <c r="T3" s="8"/>
      <c r="U3" s="474"/>
    </row>
    <row r="4" spans="1:21" s="1" customFormat="1" ht="16.5" customHeight="1">
      <c r="A4" s="588" t="s">
        <v>0</v>
      </c>
      <c r="B4" s="589" t="s">
        <v>1</v>
      </c>
      <c r="C4" s="588" t="s">
        <v>538</v>
      </c>
      <c r="D4" s="592"/>
      <c r="E4" s="588" t="s">
        <v>5</v>
      </c>
      <c r="F4" s="588" t="s">
        <v>299</v>
      </c>
      <c r="G4" s="588" t="s">
        <v>300</v>
      </c>
      <c r="H4" s="589" t="s">
        <v>2</v>
      </c>
      <c r="I4" s="593" t="s">
        <v>515</v>
      </c>
      <c r="J4" s="614" t="s">
        <v>302</v>
      </c>
      <c r="K4" s="612" t="s">
        <v>3</v>
      </c>
      <c r="L4" s="612"/>
      <c r="M4" s="612"/>
      <c r="N4" s="612"/>
      <c r="O4" s="594" t="s">
        <v>672</v>
      </c>
      <c r="P4" s="594"/>
      <c r="Q4" s="594"/>
      <c r="R4" s="595" t="s">
        <v>973</v>
      </c>
      <c r="S4" s="596"/>
      <c r="T4" s="597"/>
      <c r="U4" s="604" t="s">
        <v>725</v>
      </c>
    </row>
    <row r="5" spans="1:21" s="1" customFormat="1" ht="16.5" customHeight="1">
      <c r="A5" s="588"/>
      <c r="B5" s="590"/>
      <c r="C5" s="590" t="s">
        <v>539</v>
      </c>
      <c r="D5" s="589" t="s">
        <v>9</v>
      </c>
      <c r="E5" s="588"/>
      <c r="F5" s="588"/>
      <c r="G5" s="588"/>
      <c r="H5" s="590"/>
      <c r="I5" s="593"/>
      <c r="J5" s="614"/>
      <c r="K5" s="610" t="s">
        <v>726</v>
      </c>
      <c r="L5" s="612" t="s">
        <v>7</v>
      </c>
      <c r="M5" s="612"/>
      <c r="N5" s="612"/>
      <c r="O5" s="594"/>
      <c r="P5" s="594"/>
      <c r="Q5" s="594"/>
      <c r="R5" s="598"/>
      <c r="S5" s="599"/>
      <c r="T5" s="600"/>
      <c r="U5" s="604"/>
    </row>
    <row r="6" spans="1:21" s="1" customFormat="1" ht="16.5" customHeight="1">
      <c r="A6" s="588"/>
      <c r="B6" s="590"/>
      <c r="C6" s="590"/>
      <c r="D6" s="590"/>
      <c r="E6" s="588"/>
      <c r="F6" s="588"/>
      <c r="G6" s="588"/>
      <c r="H6" s="590"/>
      <c r="I6" s="593"/>
      <c r="J6" s="614"/>
      <c r="K6" s="611"/>
      <c r="L6" s="613" t="s">
        <v>8</v>
      </c>
      <c r="M6" s="188" t="s">
        <v>673</v>
      </c>
      <c r="N6" s="612" t="s">
        <v>723</v>
      </c>
      <c r="O6" s="594" t="s">
        <v>9</v>
      </c>
      <c r="P6" s="606" t="s">
        <v>723</v>
      </c>
      <c r="Q6" s="607"/>
      <c r="R6" s="598"/>
      <c r="S6" s="599"/>
      <c r="T6" s="600"/>
      <c r="U6" s="604"/>
    </row>
    <row r="7" spans="1:21" s="1" customFormat="1" ht="33.75" customHeight="1">
      <c r="A7" s="588"/>
      <c r="B7" s="591"/>
      <c r="C7" s="591"/>
      <c r="D7" s="591"/>
      <c r="E7" s="588"/>
      <c r="F7" s="588"/>
      <c r="G7" s="588"/>
      <c r="H7" s="591"/>
      <c r="I7" s="593"/>
      <c r="J7" s="614"/>
      <c r="K7" s="611"/>
      <c r="L7" s="613"/>
      <c r="M7" s="188"/>
      <c r="N7" s="612"/>
      <c r="O7" s="594"/>
      <c r="P7" s="608"/>
      <c r="Q7" s="609"/>
      <c r="R7" s="601"/>
      <c r="S7" s="602"/>
      <c r="T7" s="603"/>
      <c r="U7" s="605"/>
    </row>
    <row r="8" spans="1:21" s="1" customFormat="1" ht="16.5">
      <c r="A8" s="9">
        <v>1</v>
      </c>
      <c r="B8" s="9">
        <v>2</v>
      </c>
      <c r="C8" s="10"/>
      <c r="D8" s="10"/>
      <c r="E8" s="9"/>
      <c r="F8" s="9"/>
      <c r="G8" s="9"/>
      <c r="H8" s="9">
        <v>3</v>
      </c>
      <c r="I8" s="9">
        <v>4</v>
      </c>
      <c r="J8" s="9" t="s">
        <v>615</v>
      </c>
      <c r="K8" s="77">
        <v>6</v>
      </c>
      <c r="L8" s="9">
        <v>7</v>
      </c>
      <c r="M8" s="9">
        <v>8</v>
      </c>
      <c r="N8" s="9">
        <v>8</v>
      </c>
      <c r="O8" s="9">
        <v>9</v>
      </c>
      <c r="P8" s="9">
        <v>11</v>
      </c>
      <c r="Q8" s="9">
        <v>10</v>
      </c>
      <c r="R8" s="9"/>
      <c r="S8" s="9"/>
      <c r="T8" s="9">
        <v>11</v>
      </c>
      <c r="U8" s="9"/>
    </row>
    <row r="9" spans="1:21" s="101" customFormat="1" ht="23.25" customHeight="1">
      <c r="A9" s="25"/>
      <c r="B9" s="97" t="s">
        <v>616</v>
      </c>
      <c r="C9" s="98"/>
      <c r="D9" s="98"/>
      <c r="E9" s="25"/>
      <c r="F9" s="25"/>
      <c r="G9" s="25"/>
      <c r="H9" s="25"/>
      <c r="I9" s="25"/>
      <c r="J9" s="25"/>
      <c r="K9" s="77"/>
      <c r="L9" s="99">
        <f t="shared" ref="L9:T9" si="0">SUBTOTAL(109,L10:L344)</f>
        <v>5857931</v>
      </c>
      <c r="M9" s="99" t="e">
        <f t="shared" ca="1" si="0"/>
        <v>#N/A</v>
      </c>
      <c r="N9" s="99">
        <f t="shared" si="0"/>
        <v>2778061</v>
      </c>
      <c r="O9" s="99">
        <f t="shared" si="0"/>
        <v>2263224</v>
      </c>
      <c r="P9" s="99">
        <f t="shared" si="0"/>
        <v>104130</v>
      </c>
      <c r="Q9" s="99">
        <f t="shared" si="0"/>
        <v>930327</v>
      </c>
      <c r="R9" s="99" t="e">
        <f t="shared" si="0"/>
        <v>#REF!</v>
      </c>
      <c r="S9" s="99">
        <f t="shared" si="0"/>
        <v>0</v>
      </c>
      <c r="T9" s="99">
        <f t="shared" si="0"/>
        <v>531947</v>
      </c>
      <c r="U9" s="99"/>
    </row>
    <row r="10" spans="1:21" s="101" customFormat="1" ht="23.25" customHeight="1">
      <c r="A10" s="102" t="s">
        <v>695</v>
      </c>
      <c r="B10" s="97" t="s">
        <v>711</v>
      </c>
      <c r="C10" s="98"/>
      <c r="D10" s="98"/>
      <c r="E10" s="25"/>
      <c r="F10" s="25"/>
      <c r="G10" s="25"/>
      <c r="H10" s="25"/>
      <c r="I10" s="25"/>
      <c r="J10" s="25"/>
      <c r="K10" s="77"/>
      <c r="L10" s="99">
        <f t="shared" ref="L10:T10" si="1">SUBTOTAL(109,L11:L150)</f>
        <v>1759097.2999999998</v>
      </c>
      <c r="M10" s="99" t="e">
        <f t="shared" ca="1" si="1"/>
        <v>#N/A</v>
      </c>
      <c r="N10" s="99">
        <f t="shared" si="1"/>
        <v>938094.29999999993</v>
      </c>
      <c r="O10" s="99">
        <f t="shared" si="1"/>
        <v>929504</v>
      </c>
      <c r="P10" s="99">
        <f t="shared" si="1"/>
        <v>88130</v>
      </c>
      <c r="Q10" s="99">
        <f t="shared" si="1"/>
        <v>407137</v>
      </c>
      <c r="R10" s="99" t="e">
        <f t="shared" si="1"/>
        <v>#REF!</v>
      </c>
      <c r="S10" s="99">
        <f t="shared" si="1"/>
        <v>0</v>
      </c>
      <c r="T10" s="99">
        <f t="shared" si="1"/>
        <v>207427</v>
      </c>
      <c r="U10" s="99"/>
    </row>
    <row r="11" spans="1:21" s="101" customFormat="1" ht="23.25" customHeight="1">
      <c r="A11" s="102" t="s">
        <v>635</v>
      </c>
      <c r="B11" s="97" t="s">
        <v>696</v>
      </c>
      <c r="C11" s="98"/>
      <c r="D11" s="98"/>
      <c r="E11" s="25"/>
      <c r="F11" s="25"/>
      <c r="G11" s="25"/>
      <c r="H11" s="25"/>
      <c r="I11" s="25"/>
      <c r="J11" s="25"/>
      <c r="K11" s="77"/>
      <c r="L11" s="99"/>
      <c r="M11" s="99"/>
      <c r="N11" s="99"/>
      <c r="O11" s="99"/>
      <c r="P11" s="99"/>
      <c r="Q11" s="99"/>
      <c r="R11" s="99"/>
      <c r="S11" s="99"/>
      <c r="T11" s="99">
        <v>5000</v>
      </c>
      <c r="U11" s="99"/>
    </row>
    <row r="12" spans="1:21" s="101" customFormat="1" ht="31.5">
      <c r="A12" s="102" t="s">
        <v>636</v>
      </c>
      <c r="B12" s="97" t="s">
        <v>702</v>
      </c>
      <c r="C12" s="98"/>
      <c r="D12" s="98"/>
      <c r="E12" s="25"/>
      <c r="F12" s="25"/>
      <c r="G12" s="25"/>
      <c r="H12" s="25"/>
      <c r="I12" s="25"/>
      <c r="J12" s="25"/>
      <c r="K12" s="77"/>
      <c r="L12" s="99"/>
      <c r="M12" s="99"/>
      <c r="N12" s="99"/>
      <c r="O12" s="99"/>
      <c r="P12" s="99"/>
      <c r="Q12" s="99"/>
      <c r="R12" s="99"/>
      <c r="S12" s="99"/>
      <c r="T12" s="99">
        <v>1000</v>
      </c>
      <c r="U12" s="99"/>
    </row>
    <row r="13" spans="1:21" s="101" customFormat="1" ht="15.75">
      <c r="A13" s="102" t="s">
        <v>649</v>
      </c>
      <c r="B13" s="97" t="s">
        <v>700</v>
      </c>
      <c r="C13" s="374"/>
      <c r="D13" s="374"/>
      <c r="E13" s="102"/>
      <c r="F13" s="102"/>
      <c r="G13" s="102"/>
      <c r="H13" s="102"/>
      <c r="I13" s="102"/>
      <c r="J13" s="102"/>
      <c r="K13" s="375"/>
      <c r="L13" s="99"/>
      <c r="M13" s="99"/>
      <c r="N13" s="99"/>
      <c r="O13" s="99"/>
      <c r="P13" s="99"/>
      <c r="Q13" s="99"/>
      <c r="R13" s="99"/>
      <c r="S13" s="99"/>
      <c r="T13" s="99">
        <v>10000</v>
      </c>
      <c r="U13" s="99"/>
    </row>
    <row r="14" spans="1:21" s="101" customFormat="1" ht="33.75" customHeight="1">
      <c r="A14" s="471" t="s">
        <v>701</v>
      </c>
      <c r="B14" s="470" t="s">
        <v>716</v>
      </c>
      <c r="C14" s="472"/>
      <c r="D14" s="472"/>
      <c r="E14" s="471"/>
      <c r="F14" s="471"/>
      <c r="G14" s="471"/>
      <c r="H14" s="472"/>
      <c r="I14" s="473"/>
      <c r="J14" s="469"/>
      <c r="K14" s="375"/>
      <c r="L14" s="206">
        <f>SUBTOTAL(9,L15:L16)</f>
        <v>612212</v>
      </c>
      <c r="M14" s="206" t="e">
        <f t="shared" ref="M14:T14" si="2">SUBTOTAL(9,M15:M16)</f>
        <v>#N/A</v>
      </c>
      <c r="N14" s="206">
        <f t="shared" si="2"/>
        <v>226940</v>
      </c>
      <c r="O14" s="206">
        <f t="shared" si="2"/>
        <v>204858</v>
      </c>
      <c r="P14" s="206">
        <f t="shared" si="2"/>
        <v>0</v>
      </c>
      <c r="Q14" s="206">
        <f t="shared" si="2"/>
        <v>71510</v>
      </c>
      <c r="R14" s="206">
        <f t="shared" si="2"/>
        <v>204858</v>
      </c>
      <c r="S14" s="206">
        <f t="shared" si="2"/>
        <v>0</v>
      </c>
      <c r="T14" s="206">
        <f t="shared" si="2"/>
        <v>20000</v>
      </c>
      <c r="U14" s="475"/>
    </row>
    <row r="15" spans="1:21" s="378" customFormat="1" ht="63.75">
      <c r="A15" s="37">
        <v>1</v>
      </c>
      <c r="B15" s="108" t="s">
        <v>199</v>
      </c>
      <c r="C15" s="108"/>
      <c r="D15" s="108"/>
      <c r="E15" s="376" t="s">
        <v>76</v>
      </c>
      <c r="F15" s="106" t="s">
        <v>574</v>
      </c>
      <c r="G15" s="106" t="s">
        <v>201</v>
      </c>
      <c r="H15" s="36" t="s">
        <v>10</v>
      </c>
      <c r="I15" s="39">
        <v>2014</v>
      </c>
      <c r="J15" s="39">
        <v>2018</v>
      </c>
      <c r="K15" s="377" t="s">
        <v>200</v>
      </c>
      <c r="L15" s="229">
        <v>391940</v>
      </c>
      <c r="M15" s="229" t="e">
        <f>VLOOKUP(B15,QD!$B$123:$T$325,15,0)</f>
        <v>#N/A</v>
      </c>
      <c r="N15" s="229">
        <v>126940</v>
      </c>
      <c r="O15" s="229">
        <f>97258+62600</f>
        <v>159858</v>
      </c>
      <c r="P15" s="229"/>
      <c r="Q15" s="229">
        <f>35910+25600</f>
        <v>61510</v>
      </c>
      <c r="R15" s="229">
        <f>97258+62600</f>
        <v>159858</v>
      </c>
      <c r="S15" s="229"/>
      <c r="T15" s="229">
        <v>10000</v>
      </c>
      <c r="U15" s="109" t="s">
        <v>768</v>
      </c>
    </row>
    <row r="16" spans="1:21" s="378" customFormat="1" ht="31.5">
      <c r="A16" s="37">
        <v>2</v>
      </c>
      <c r="B16" s="108" t="s">
        <v>197</v>
      </c>
      <c r="C16" s="108"/>
      <c r="D16" s="108"/>
      <c r="E16" s="376" t="s">
        <v>76</v>
      </c>
      <c r="F16" s="106" t="s">
        <v>574</v>
      </c>
      <c r="G16" s="106" t="s">
        <v>201</v>
      </c>
      <c r="H16" s="36" t="s">
        <v>10</v>
      </c>
      <c r="I16" s="39">
        <v>2015</v>
      </c>
      <c r="J16" s="39">
        <v>2019</v>
      </c>
      <c r="K16" s="379" t="s">
        <v>198</v>
      </c>
      <c r="L16" s="229">
        <v>220272</v>
      </c>
      <c r="M16" s="229" t="e">
        <f>VLOOKUP(B16,QD!$B$123:$T$325,15,0)</f>
        <v>#N/A</v>
      </c>
      <c r="N16" s="229">
        <v>100000</v>
      </c>
      <c r="O16" s="229">
        <v>45000</v>
      </c>
      <c r="P16" s="229"/>
      <c r="Q16" s="229">
        <v>10000</v>
      </c>
      <c r="R16" s="229">
        <v>45000</v>
      </c>
      <c r="S16" s="229"/>
      <c r="T16" s="229">
        <v>10000</v>
      </c>
      <c r="U16" s="109" t="s">
        <v>794</v>
      </c>
    </row>
    <row r="17" spans="1:239" s="101" customFormat="1" ht="19.5" customHeight="1">
      <c r="A17" s="102" t="s">
        <v>703</v>
      </c>
      <c r="B17" s="97" t="s">
        <v>704</v>
      </c>
      <c r="C17" s="98"/>
      <c r="D17" s="98"/>
      <c r="E17" s="25"/>
      <c r="F17" s="25"/>
      <c r="G17" s="25"/>
      <c r="H17" s="25"/>
      <c r="I17" s="25"/>
      <c r="J17" s="25"/>
      <c r="K17" s="77"/>
      <c r="L17" s="380">
        <f>SUBTOTAL(9,L18:L26)</f>
        <v>41535</v>
      </c>
      <c r="M17" s="380">
        <f t="shared" ref="M17:T17" si="3">SUBTOTAL(9,M18:M26)</f>
        <v>0</v>
      </c>
      <c r="N17" s="380">
        <f t="shared" si="3"/>
        <v>41535</v>
      </c>
      <c r="O17" s="380">
        <f t="shared" si="3"/>
        <v>21367</v>
      </c>
      <c r="P17" s="380">
        <f t="shared" si="3"/>
        <v>0</v>
      </c>
      <c r="Q17" s="380">
        <f t="shared" si="3"/>
        <v>21367</v>
      </c>
      <c r="R17" s="380" t="e">
        <f t="shared" si="3"/>
        <v>#REF!</v>
      </c>
      <c r="S17" s="380">
        <f t="shared" si="3"/>
        <v>0</v>
      </c>
      <c r="T17" s="380">
        <f t="shared" si="3"/>
        <v>9095</v>
      </c>
      <c r="U17" s="99"/>
    </row>
    <row r="18" spans="1:239" s="355" customFormat="1" ht="19.5" customHeight="1">
      <c r="A18" s="254" t="s">
        <v>720</v>
      </c>
      <c r="B18" s="381" t="s">
        <v>776</v>
      </c>
      <c r="C18" s="382"/>
      <c r="D18" s="382"/>
      <c r="E18" s="351"/>
      <c r="F18" s="351"/>
      <c r="G18" s="351"/>
      <c r="H18" s="351"/>
      <c r="I18" s="351"/>
      <c r="J18" s="351"/>
      <c r="K18" s="383"/>
      <c r="L18" s="384">
        <f>SUBTOTAL(9,L19:L19)</f>
        <v>3914</v>
      </c>
      <c r="M18" s="384">
        <f t="shared" ref="M18:T18" si="4">SUBTOTAL(9,M19:M19)</f>
        <v>0</v>
      </c>
      <c r="N18" s="384">
        <f t="shared" si="4"/>
        <v>3914</v>
      </c>
      <c r="O18" s="384">
        <f t="shared" si="4"/>
        <v>3550</v>
      </c>
      <c r="P18" s="384">
        <f t="shared" si="4"/>
        <v>0</v>
      </c>
      <c r="Q18" s="384">
        <f t="shared" si="4"/>
        <v>3550</v>
      </c>
      <c r="R18" s="384">
        <f t="shared" si="4"/>
        <v>0</v>
      </c>
      <c r="S18" s="384">
        <f t="shared" si="4"/>
        <v>0</v>
      </c>
      <c r="T18" s="384">
        <f t="shared" si="4"/>
        <v>129</v>
      </c>
      <c r="U18" s="476"/>
    </row>
    <row r="19" spans="1:239" s="387" customFormat="1" ht="63.75" customHeight="1">
      <c r="A19" s="37">
        <v>1</v>
      </c>
      <c r="B19" s="385" t="s">
        <v>669</v>
      </c>
      <c r="C19" s="385" t="s">
        <v>670</v>
      </c>
      <c r="D19" s="385">
        <v>3679</v>
      </c>
      <c r="E19" s="105" t="s">
        <v>523</v>
      </c>
      <c r="F19" s="106" t="s">
        <v>535</v>
      </c>
      <c r="G19" s="105"/>
      <c r="H19" s="36" t="s">
        <v>10</v>
      </c>
      <c r="I19" s="39">
        <v>2013</v>
      </c>
      <c r="J19" s="39">
        <v>2015</v>
      </c>
      <c r="K19" s="386" t="s">
        <v>671</v>
      </c>
      <c r="L19" s="35">
        <v>3914</v>
      </c>
      <c r="M19" s="35"/>
      <c r="N19" s="35">
        <v>3914</v>
      </c>
      <c r="O19" s="35">
        <v>3550</v>
      </c>
      <c r="P19" s="35"/>
      <c r="Q19" s="35">
        <v>3550</v>
      </c>
      <c r="R19" s="35"/>
      <c r="S19" s="35"/>
      <c r="T19" s="35">
        <v>129</v>
      </c>
      <c r="U19" s="477" t="s">
        <v>773</v>
      </c>
    </row>
    <row r="20" spans="1:239" s="392" customFormat="1" ht="24.75" customHeight="1">
      <c r="A20" s="249" t="s">
        <v>721</v>
      </c>
      <c r="B20" s="388" t="s">
        <v>777</v>
      </c>
      <c r="C20" s="388"/>
      <c r="D20" s="388"/>
      <c r="E20" s="389"/>
      <c r="F20" s="390"/>
      <c r="G20" s="389"/>
      <c r="H20" s="254"/>
      <c r="I20" s="255"/>
      <c r="J20" s="255"/>
      <c r="K20" s="391"/>
      <c r="L20" s="384">
        <f>SUBTOTAL(9,L21:L23)</f>
        <v>26164</v>
      </c>
      <c r="M20" s="384">
        <f t="shared" ref="M20:T20" si="5">SUBTOTAL(9,M21:M23)</f>
        <v>0</v>
      </c>
      <c r="N20" s="384">
        <f t="shared" si="5"/>
        <v>26164</v>
      </c>
      <c r="O20" s="384">
        <f t="shared" si="5"/>
        <v>17817</v>
      </c>
      <c r="P20" s="384">
        <f t="shared" si="5"/>
        <v>0</v>
      </c>
      <c r="Q20" s="384">
        <f t="shared" si="5"/>
        <v>17817</v>
      </c>
      <c r="R20" s="384" t="e">
        <f t="shared" si="5"/>
        <v>#REF!</v>
      </c>
      <c r="S20" s="384">
        <f t="shared" si="5"/>
        <v>0</v>
      </c>
      <c r="T20" s="384">
        <f t="shared" si="5"/>
        <v>6359</v>
      </c>
      <c r="U20" s="478"/>
    </row>
    <row r="21" spans="1:239" s="394" customFormat="1" ht="31.5">
      <c r="A21" s="37">
        <v>1</v>
      </c>
      <c r="B21" s="385" t="s">
        <v>11</v>
      </c>
      <c r="C21" s="385"/>
      <c r="D21" s="385"/>
      <c r="E21" s="105" t="s">
        <v>523</v>
      </c>
      <c r="F21" s="106" t="s">
        <v>574</v>
      </c>
      <c r="G21" s="105"/>
      <c r="H21" s="36" t="s">
        <v>10</v>
      </c>
      <c r="I21" s="39">
        <v>2014</v>
      </c>
      <c r="J21" s="39">
        <v>2016</v>
      </c>
      <c r="K21" s="393" t="s">
        <v>12</v>
      </c>
      <c r="L21" s="35">
        <v>4605</v>
      </c>
      <c r="M21" s="35"/>
      <c r="N21" s="35">
        <v>4605</v>
      </c>
      <c r="O21" s="35">
        <v>3212</v>
      </c>
      <c r="P21" s="35"/>
      <c r="Q21" s="35">
        <v>3212</v>
      </c>
      <c r="R21" s="35">
        <v>933</v>
      </c>
      <c r="S21" s="35"/>
      <c r="T21" s="35">
        <v>933</v>
      </c>
      <c r="U21" s="477" t="s">
        <v>774</v>
      </c>
    </row>
    <row r="22" spans="1:239" s="399" customFormat="1" ht="65.25" customHeight="1">
      <c r="A22" s="37">
        <v>2</v>
      </c>
      <c r="B22" s="238" t="s">
        <v>13</v>
      </c>
      <c r="C22" s="238" t="s">
        <v>580</v>
      </c>
      <c r="D22" s="395">
        <v>11669.617</v>
      </c>
      <c r="E22" s="105" t="s">
        <v>523</v>
      </c>
      <c r="F22" s="106" t="s">
        <v>573</v>
      </c>
      <c r="G22" s="106"/>
      <c r="H22" s="36" t="s">
        <v>10</v>
      </c>
      <c r="I22" s="39">
        <v>2014</v>
      </c>
      <c r="J22" s="39">
        <v>2016</v>
      </c>
      <c r="K22" s="396" t="s">
        <v>14</v>
      </c>
      <c r="L22" s="397">
        <v>12268</v>
      </c>
      <c r="M22" s="397"/>
      <c r="N22" s="107">
        <v>12268</v>
      </c>
      <c r="O22" s="398">
        <f>9100+2405</f>
        <v>11505</v>
      </c>
      <c r="P22" s="398"/>
      <c r="Q22" s="398">
        <f>O22</f>
        <v>11505</v>
      </c>
      <c r="R22" s="398">
        <v>165</v>
      </c>
      <c r="S22" s="398"/>
      <c r="T22" s="398">
        <v>165</v>
      </c>
      <c r="U22" s="479" t="s">
        <v>775</v>
      </c>
    </row>
    <row r="23" spans="1:239" s="399" customFormat="1" ht="51">
      <c r="A23" s="37">
        <v>3</v>
      </c>
      <c r="B23" s="400" t="s">
        <v>16</v>
      </c>
      <c r="C23" s="400"/>
      <c r="D23" s="400"/>
      <c r="E23" s="105" t="s">
        <v>523</v>
      </c>
      <c r="F23" s="106" t="s">
        <v>574</v>
      </c>
      <c r="G23" s="106"/>
      <c r="H23" s="36" t="s">
        <v>10</v>
      </c>
      <c r="I23" s="39">
        <v>2015</v>
      </c>
      <c r="J23" s="39">
        <v>2017</v>
      </c>
      <c r="K23" s="396" t="s">
        <v>17</v>
      </c>
      <c r="L23" s="229">
        <v>9291</v>
      </c>
      <c r="M23" s="229"/>
      <c r="N23" s="229">
        <v>9291</v>
      </c>
      <c r="O23" s="229">
        <v>3100</v>
      </c>
      <c r="P23" s="229"/>
      <c r="Q23" s="398">
        <v>3100</v>
      </c>
      <c r="R23" s="229" t="e">
        <f>#REF!-#REF!</f>
        <v>#REF!</v>
      </c>
      <c r="S23" s="229"/>
      <c r="T23" s="229">
        <v>5261</v>
      </c>
      <c r="U23" s="109" t="s">
        <v>937</v>
      </c>
    </row>
    <row r="24" spans="1:239" s="403" customFormat="1" ht="23.25" customHeight="1">
      <c r="A24" s="249" t="s">
        <v>724</v>
      </c>
      <c r="B24" s="401" t="s">
        <v>778</v>
      </c>
      <c r="C24" s="401"/>
      <c r="D24" s="401"/>
      <c r="E24" s="389"/>
      <c r="F24" s="390"/>
      <c r="G24" s="390"/>
      <c r="H24" s="254"/>
      <c r="I24" s="255"/>
      <c r="J24" s="255"/>
      <c r="K24" s="402"/>
      <c r="L24" s="384">
        <f>SUBTOTAL(9,L25:L26)</f>
        <v>11457</v>
      </c>
      <c r="M24" s="384">
        <f t="shared" ref="M24:T24" si="6">SUBTOTAL(9,M25:M26)</f>
        <v>0</v>
      </c>
      <c r="N24" s="384">
        <f t="shared" si="6"/>
        <v>11457</v>
      </c>
      <c r="O24" s="384">
        <f t="shared" si="6"/>
        <v>0</v>
      </c>
      <c r="P24" s="384">
        <f t="shared" si="6"/>
        <v>0</v>
      </c>
      <c r="Q24" s="384">
        <f t="shared" si="6"/>
        <v>0</v>
      </c>
      <c r="R24" s="384">
        <f t="shared" si="6"/>
        <v>12980</v>
      </c>
      <c r="S24" s="384">
        <f t="shared" si="6"/>
        <v>0</v>
      </c>
      <c r="T24" s="384">
        <f t="shared" si="6"/>
        <v>2607</v>
      </c>
      <c r="U24" s="251"/>
    </row>
    <row r="25" spans="1:239" s="399" customFormat="1" ht="47.25">
      <c r="A25" s="37">
        <v>1</v>
      </c>
      <c r="B25" s="238" t="s">
        <v>668</v>
      </c>
      <c r="C25" s="238"/>
      <c r="D25" s="238"/>
      <c r="E25" s="105" t="s">
        <v>523</v>
      </c>
      <c r="F25" s="334" t="s">
        <v>575</v>
      </c>
      <c r="G25" s="334"/>
      <c r="H25" s="36" t="s">
        <v>537</v>
      </c>
      <c r="I25" s="39">
        <v>2017</v>
      </c>
      <c r="J25" s="39">
        <v>2019</v>
      </c>
      <c r="K25" s="170" t="s">
        <v>961</v>
      </c>
      <c r="L25" s="229">
        <v>5930</v>
      </c>
      <c r="M25" s="229"/>
      <c r="N25" s="229">
        <v>5930</v>
      </c>
      <c r="O25" s="398"/>
      <c r="P25" s="398"/>
      <c r="Q25" s="398"/>
      <c r="R25" s="229">
        <v>8006</v>
      </c>
      <c r="S25" s="229"/>
      <c r="T25" s="229">
        <v>1400</v>
      </c>
      <c r="U25" s="109" t="s">
        <v>948</v>
      </c>
      <c r="V25" s="404"/>
      <c r="W25" s="405"/>
      <c r="X25" s="406"/>
      <c r="Y25" s="406"/>
      <c r="Z25" s="406"/>
      <c r="AA25" s="406"/>
      <c r="AB25" s="406"/>
      <c r="AC25" s="407"/>
      <c r="AD25" s="407"/>
      <c r="AE25" s="408"/>
      <c r="AF25" s="409">
        <v>1</v>
      </c>
      <c r="AG25" s="410" t="s">
        <v>18</v>
      </c>
      <c r="AH25" s="404"/>
      <c r="AI25" s="404"/>
      <c r="AJ25" s="411"/>
      <c r="AK25" s="404"/>
      <c r="AL25" s="404"/>
      <c r="AM25" s="405"/>
      <c r="AN25" s="406"/>
      <c r="AO25" s="406"/>
      <c r="AP25" s="406"/>
      <c r="AQ25" s="406"/>
      <c r="AR25" s="406"/>
      <c r="AS25" s="407"/>
      <c r="AT25" s="407"/>
      <c r="AU25" s="408"/>
      <c r="AV25" s="409">
        <v>1</v>
      </c>
      <c r="AW25" s="410" t="s">
        <v>18</v>
      </c>
      <c r="AX25" s="404"/>
      <c r="AY25" s="404"/>
      <c r="AZ25" s="411"/>
      <c r="BA25" s="404"/>
      <c r="BB25" s="404"/>
      <c r="BC25" s="405"/>
      <c r="BD25" s="406"/>
      <c r="BE25" s="406"/>
      <c r="BF25" s="406"/>
      <c r="BG25" s="406"/>
      <c r="BH25" s="406"/>
      <c r="BI25" s="407"/>
      <c r="BJ25" s="407"/>
      <c r="BK25" s="408"/>
      <c r="BL25" s="409">
        <v>1</v>
      </c>
    </row>
    <row r="26" spans="1:239" s="399" customFormat="1" ht="31.5">
      <c r="A26" s="37">
        <v>2</v>
      </c>
      <c r="B26" s="412" t="s">
        <v>19</v>
      </c>
      <c r="C26" s="412"/>
      <c r="D26" s="412"/>
      <c r="E26" s="105" t="s">
        <v>523</v>
      </c>
      <c r="F26" s="334" t="s">
        <v>575</v>
      </c>
      <c r="G26" s="334"/>
      <c r="H26" s="36" t="s">
        <v>10</v>
      </c>
      <c r="I26" s="39">
        <v>2017</v>
      </c>
      <c r="J26" s="39">
        <v>2019</v>
      </c>
      <c r="K26" s="170" t="s">
        <v>964</v>
      </c>
      <c r="L26" s="264">
        <v>5527</v>
      </c>
      <c r="M26" s="264"/>
      <c r="N26" s="264">
        <v>5527</v>
      </c>
      <c r="O26" s="414"/>
      <c r="P26" s="414"/>
      <c r="Q26" s="414"/>
      <c r="R26" s="229">
        <v>4974</v>
      </c>
      <c r="S26" s="229"/>
      <c r="T26" s="414">
        <v>1207</v>
      </c>
      <c r="U26" s="480" t="s">
        <v>936</v>
      </c>
    </row>
    <row r="27" spans="1:239" s="326" customFormat="1" ht="22.5" customHeight="1">
      <c r="A27" s="86" t="s">
        <v>705</v>
      </c>
      <c r="B27" s="323" t="s">
        <v>706</v>
      </c>
      <c r="C27" s="323"/>
      <c r="D27" s="323"/>
      <c r="E27" s="324"/>
      <c r="F27" s="89"/>
      <c r="G27" s="89"/>
      <c r="H27" s="467"/>
      <c r="I27" s="90"/>
      <c r="J27" s="90"/>
      <c r="K27" s="325"/>
      <c r="L27" s="99">
        <f t="shared" ref="L27:T27" si="7">SUBTOTAL(109,L28:L122)</f>
        <v>361631.3</v>
      </c>
      <c r="M27" s="99">
        <f t="shared" si="7"/>
        <v>0</v>
      </c>
      <c r="N27" s="99">
        <f t="shared" si="7"/>
        <v>345172.3</v>
      </c>
      <c r="O27" s="99">
        <f t="shared" si="7"/>
        <v>116034</v>
      </c>
      <c r="P27" s="99">
        <f t="shared" si="7"/>
        <v>0</v>
      </c>
      <c r="Q27" s="99">
        <f t="shared" si="7"/>
        <v>102738</v>
      </c>
      <c r="R27" s="99">
        <f t="shared" si="7"/>
        <v>211628.99999999997</v>
      </c>
      <c r="S27" s="99">
        <f t="shared" si="7"/>
        <v>0</v>
      </c>
      <c r="T27" s="99">
        <f t="shared" si="7"/>
        <v>83750</v>
      </c>
      <c r="U27" s="481"/>
    </row>
    <row r="28" spans="1:239" s="403" customFormat="1" ht="15.75">
      <c r="A28" s="249" t="s">
        <v>720</v>
      </c>
      <c r="B28" s="482" t="s">
        <v>908</v>
      </c>
      <c r="C28" s="482"/>
      <c r="D28" s="482"/>
      <c r="E28" s="389"/>
      <c r="F28" s="252"/>
      <c r="G28" s="252"/>
      <c r="H28" s="253"/>
      <c r="I28" s="255"/>
      <c r="J28" s="255"/>
      <c r="K28" s="483"/>
      <c r="L28" s="476">
        <f t="shared" ref="L28:T28" si="8">SUBTOTAL(109,L29:L34)</f>
        <v>17851</v>
      </c>
      <c r="M28" s="476">
        <f t="shared" si="8"/>
        <v>0</v>
      </c>
      <c r="N28" s="476">
        <f t="shared" si="8"/>
        <v>10581</v>
      </c>
      <c r="O28" s="476" t="s">
        <v>962</v>
      </c>
      <c r="P28" s="476">
        <f t="shared" si="8"/>
        <v>0</v>
      </c>
      <c r="Q28" s="476">
        <f t="shared" si="8"/>
        <v>8874</v>
      </c>
      <c r="R28" s="476">
        <f t="shared" si="8"/>
        <v>1975</v>
      </c>
      <c r="S28" s="476">
        <f t="shared" si="8"/>
        <v>0</v>
      </c>
      <c r="T28" s="476">
        <f t="shared" si="8"/>
        <v>1975</v>
      </c>
      <c r="U28" s="484"/>
    </row>
    <row r="29" spans="1:239" s="91" customFormat="1" ht="52.5" customHeight="1">
      <c r="A29" s="92">
        <v>1</v>
      </c>
      <c r="B29" s="293" t="s">
        <v>303</v>
      </c>
      <c r="C29" s="485" t="s">
        <v>604</v>
      </c>
      <c r="D29" s="486">
        <v>3775</v>
      </c>
      <c r="E29" s="109" t="s">
        <v>524</v>
      </c>
      <c r="F29" s="109" t="s">
        <v>534</v>
      </c>
      <c r="G29" s="430"/>
      <c r="H29" s="28" t="s">
        <v>24</v>
      </c>
      <c r="I29" s="29">
        <v>2013</v>
      </c>
      <c r="J29" s="29">
        <v>2015</v>
      </c>
      <c r="K29" s="413" t="s">
        <v>304</v>
      </c>
      <c r="L29" s="109">
        <v>3824</v>
      </c>
      <c r="M29" s="109"/>
      <c r="N29" s="109">
        <v>3824</v>
      </c>
      <c r="O29" s="109">
        <v>3624</v>
      </c>
      <c r="P29" s="109"/>
      <c r="Q29" s="109">
        <v>3624</v>
      </c>
      <c r="R29" s="109">
        <v>151</v>
      </c>
      <c r="S29" s="109"/>
      <c r="T29" s="109">
        <v>151</v>
      </c>
      <c r="U29" s="109" t="s">
        <v>853</v>
      </c>
      <c r="V29" s="113"/>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row>
    <row r="30" spans="1:239" s="91" customFormat="1" ht="42.75" customHeight="1">
      <c r="A30" s="92">
        <v>2</v>
      </c>
      <c r="B30" s="485" t="s">
        <v>309</v>
      </c>
      <c r="C30" s="485" t="s">
        <v>603</v>
      </c>
      <c r="D30" s="486">
        <v>1716</v>
      </c>
      <c r="E30" s="109" t="s">
        <v>524</v>
      </c>
      <c r="F30" s="109" t="s">
        <v>534</v>
      </c>
      <c r="G30" s="430"/>
      <c r="H30" s="28" t="s">
        <v>24</v>
      </c>
      <c r="I30" s="29">
        <v>2011</v>
      </c>
      <c r="J30" s="29">
        <v>2013</v>
      </c>
      <c r="K30" s="487" t="s">
        <v>310</v>
      </c>
      <c r="L30" s="93">
        <v>1725</v>
      </c>
      <c r="M30" s="93"/>
      <c r="N30" s="93">
        <v>347</v>
      </c>
      <c r="O30" s="93">
        <v>1369</v>
      </c>
      <c r="P30" s="93"/>
      <c r="Q30" s="109"/>
      <c r="R30" s="109">
        <v>347</v>
      </c>
      <c r="S30" s="109"/>
      <c r="T30" s="109">
        <v>347</v>
      </c>
      <c r="U30" s="109" t="s">
        <v>850</v>
      </c>
    </row>
    <row r="31" spans="1:239" s="91" customFormat="1" ht="31.5">
      <c r="A31" s="92">
        <v>3</v>
      </c>
      <c r="B31" s="485" t="s">
        <v>617</v>
      </c>
      <c r="C31" s="485"/>
      <c r="D31" s="486"/>
      <c r="E31" s="109" t="s">
        <v>524</v>
      </c>
      <c r="F31" s="109" t="s">
        <v>534</v>
      </c>
      <c r="G31" s="430"/>
      <c r="H31" s="28" t="s">
        <v>10</v>
      </c>
      <c r="I31" s="29">
        <v>2011</v>
      </c>
      <c r="J31" s="29">
        <v>2013</v>
      </c>
      <c r="K31" s="487" t="s">
        <v>618</v>
      </c>
      <c r="L31" s="93">
        <v>3980</v>
      </c>
      <c r="M31" s="93"/>
      <c r="N31" s="93">
        <v>1675</v>
      </c>
      <c r="O31" s="93">
        <v>3596</v>
      </c>
      <c r="P31" s="93"/>
      <c r="Q31" s="109">
        <v>1335</v>
      </c>
      <c r="R31" s="109">
        <v>340</v>
      </c>
      <c r="S31" s="109"/>
      <c r="T31" s="109">
        <v>340</v>
      </c>
      <c r="U31" s="109" t="s">
        <v>854</v>
      </c>
    </row>
    <row r="32" spans="1:239" s="91" customFormat="1" ht="47.25" customHeight="1">
      <c r="A32" s="92">
        <v>4</v>
      </c>
      <c r="B32" s="485" t="s">
        <v>855</v>
      </c>
      <c r="C32" s="485"/>
      <c r="D32" s="486"/>
      <c r="E32" s="109" t="s">
        <v>524</v>
      </c>
      <c r="F32" s="109" t="s">
        <v>534</v>
      </c>
      <c r="G32" s="430"/>
      <c r="H32" s="28" t="s">
        <v>15</v>
      </c>
      <c r="I32" s="29">
        <v>2011</v>
      </c>
      <c r="J32" s="29">
        <v>2013</v>
      </c>
      <c r="K32" s="396" t="s">
        <v>619</v>
      </c>
      <c r="L32" s="93">
        <v>2968</v>
      </c>
      <c r="M32" s="93"/>
      <c r="N32" s="93">
        <v>2968</v>
      </c>
      <c r="O32" s="93">
        <v>2433</v>
      </c>
      <c r="P32" s="93"/>
      <c r="Q32" s="109">
        <v>2433</v>
      </c>
      <c r="R32" s="109">
        <v>352</v>
      </c>
      <c r="S32" s="109"/>
      <c r="T32" s="109">
        <v>352</v>
      </c>
      <c r="U32" s="76" t="s">
        <v>856</v>
      </c>
    </row>
    <row r="33" spans="1:239" s="91" customFormat="1" ht="48" customHeight="1">
      <c r="A33" s="92">
        <v>5</v>
      </c>
      <c r="B33" s="485" t="s">
        <v>857</v>
      </c>
      <c r="C33" s="485"/>
      <c r="D33" s="486"/>
      <c r="E33" s="109" t="s">
        <v>524</v>
      </c>
      <c r="F33" s="109" t="s">
        <v>534</v>
      </c>
      <c r="G33" s="430"/>
      <c r="H33" s="28" t="s">
        <v>85</v>
      </c>
      <c r="I33" s="29">
        <v>2011</v>
      </c>
      <c r="J33" s="29">
        <v>2013</v>
      </c>
      <c r="K33" s="396" t="s">
        <v>620</v>
      </c>
      <c r="L33" s="93">
        <v>2079</v>
      </c>
      <c r="M33" s="93"/>
      <c r="N33" s="93">
        <v>1767</v>
      </c>
      <c r="O33" s="93">
        <v>1794</v>
      </c>
      <c r="P33" s="93"/>
      <c r="Q33" s="109">
        <v>1482</v>
      </c>
      <c r="R33" s="109">
        <v>285</v>
      </c>
      <c r="S33" s="109"/>
      <c r="T33" s="109">
        <v>285</v>
      </c>
      <c r="U33" s="109" t="s">
        <v>858</v>
      </c>
    </row>
    <row r="34" spans="1:239" s="91" customFormat="1" ht="51.75" customHeight="1">
      <c r="A34" s="92">
        <v>6</v>
      </c>
      <c r="B34" s="485" t="s">
        <v>621</v>
      </c>
      <c r="C34" s="485"/>
      <c r="D34" s="486"/>
      <c r="E34" s="109" t="s">
        <v>524</v>
      </c>
      <c r="F34" s="109" t="s">
        <v>546</v>
      </c>
      <c r="G34" s="430"/>
      <c r="H34" s="28" t="s">
        <v>24</v>
      </c>
      <c r="I34" s="29">
        <v>2013</v>
      </c>
      <c r="J34" s="29">
        <v>2014</v>
      </c>
      <c r="K34" s="487" t="s">
        <v>859</v>
      </c>
      <c r="L34" s="93">
        <v>3275</v>
      </c>
      <c r="M34" s="93"/>
      <c r="N34" s="93"/>
      <c r="O34" s="93">
        <v>1810</v>
      </c>
      <c r="P34" s="93"/>
      <c r="Q34" s="109"/>
      <c r="R34" s="109">
        <v>500</v>
      </c>
      <c r="S34" s="109"/>
      <c r="T34" s="109">
        <v>500</v>
      </c>
      <c r="U34" s="109" t="s">
        <v>860</v>
      </c>
    </row>
    <row r="35" spans="1:239" s="91" customFormat="1" ht="22.5" customHeight="1">
      <c r="A35" s="86" t="s">
        <v>721</v>
      </c>
      <c r="B35" s="323" t="s">
        <v>909</v>
      </c>
      <c r="C35" s="323"/>
      <c r="D35" s="425"/>
      <c r="E35" s="88"/>
      <c r="F35" s="88"/>
      <c r="G35" s="426"/>
      <c r="H35" s="488"/>
      <c r="I35" s="90"/>
      <c r="J35" s="90"/>
      <c r="K35" s="428"/>
      <c r="L35" s="99">
        <f t="shared" ref="L35:T35" si="9">SUBTOTAL(109,L36:L58)</f>
        <v>94908</v>
      </c>
      <c r="M35" s="99">
        <f t="shared" si="9"/>
        <v>0</v>
      </c>
      <c r="N35" s="99">
        <f t="shared" si="9"/>
        <v>86497</v>
      </c>
      <c r="O35" s="99">
        <f t="shared" si="9"/>
        <v>70395</v>
      </c>
      <c r="P35" s="99">
        <f t="shared" si="9"/>
        <v>0</v>
      </c>
      <c r="Q35" s="99">
        <f t="shared" si="9"/>
        <v>63451</v>
      </c>
      <c r="R35" s="99">
        <f t="shared" si="9"/>
        <v>16551</v>
      </c>
      <c r="S35" s="99">
        <f t="shared" si="9"/>
        <v>0</v>
      </c>
      <c r="T35" s="99">
        <f t="shared" si="9"/>
        <v>16551</v>
      </c>
      <c r="U35" s="88"/>
    </row>
    <row r="36" spans="1:239" s="113" customFormat="1" ht="31.5">
      <c r="A36" s="92">
        <v>1</v>
      </c>
      <c r="B36" s="485" t="s">
        <v>308</v>
      </c>
      <c r="C36" s="485"/>
      <c r="D36" s="485"/>
      <c r="E36" s="109" t="s">
        <v>524</v>
      </c>
      <c r="F36" s="27" t="s">
        <v>574</v>
      </c>
      <c r="G36" s="430"/>
      <c r="H36" s="66" t="s">
        <v>85</v>
      </c>
      <c r="I36" s="29">
        <v>2014</v>
      </c>
      <c r="J36" s="29">
        <v>2016</v>
      </c>
      <c r="K36" s="396" t="s">
        <v>525</v>
      </c>
      <c r="L36" s="93">
        <v>5056</v>
      </c>
      <c r="M36" s="93"/>
      <c r="N36" s="93">
        <v>2676</v>
      </c>
      <c r="O36" s="93">
        <v>3374</v>
      </c>
      <c r="P36" s="93"/>
      <c r="Q36" s="109">
        <v>1500</v>
      </c>
      <c r="R36" s="109">
        <v>1176</v>
      </c>
      <c r="S36" s="109"/>
      <c r="T36" s="109">
        <v>1176</v>
      </c>
      <c r="U36" s="109" t="s">
        <v>759</v>
      </c>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row>
    <row r="37" spans="1:239" s="113" customFormat="1" ht="63.75" customHeight="1">
      <c r="A37" s="92">
        <v>2</v>
      </c>
      <c r="B37" s="485" t="s">
        <v>311</v>
      </c>
      <c r="C37" s="485" t="s">
        <v>593</v>
      </c>
      <c r="D37" s="486">
        <v>2505.7179999999998</v>
      </c>
      <c r="E37" s="109" t="s">
        <v>524</v>
      </c>
      <c r="F37" s="27" t="s">
        <v>573</v>
      </c>
      <c r="G37" s="430"/>
      <c r="H37" s="110" t="s">
        <v>85</v>
      </c>
      <c r="I37" s="29">
        <v>2014</v>
      </c>
      <c r="J37" s="29">
        <v>2016</v>
      </c>
      <c r="K37" s="396" t="s">
        <v>312</v>
      </c>
      <c r="L37" s="93">
        <v>2603</v>
      </c>
      <c r="M37" s="93"/>
      <c r="N37" s="128">
        <v>2603</v>
      </c>
      <c r="O37" s="128">
        <v>2456</v>
      </c>
      <c r="P37" s="128"/>
      <c r="Q37" s="128">
        <v>2456</v>
      </c>
      <c r="R37" s="93">
        <v>91</v>
      </c>
      <c r="S37" s="93"/>
      <c r="T37" s="109">
        <v>91</v>
      </c>
      <c r="U37" s="109" t="s">
        <v>861</v>
      </c>
    </row>
    <row r="38" spans="1:239" s="113" customFormat="1" ht="63" customHeight="1">
      <c r="A38" s="92">
        <v>3</v>
      </c>
      <c r="B38" s="485" t="s">
        <v>313</v>
      </c>
      <c r="C38" s="485" t="s">
        <v>595</v>
      </c>
      <c r="D38" s="486">
        <v>5318.1350000000002</v>
      </c>
      <c r="E38" s="109" t="s">
        <v>524</v>
      </c>
      <c r="F38" s="27" t="s">
        <v>574</v>
      </c>
      <c r="G38" s="430"/>
      <c r="H38" s="110" t="s">
        <v>95</v>
      </c>
      <c r="I38" s="29">
        <v>2014</v>
      </c>
      <c r="J38" s="29">
        <v>2016</v>
      </c>
      <c r="K38" s="489" t="s">
        <v>526</v>
      </c>
      <c r="L38" s="128">
        <v>5284</v>
      </c>
      <c r="M38" s="128"/>
      <c r="N38" s="128">
        <v>5284</v>
      </c>
      <c r="O38" s="128">
        <v>5080</v>
      </c>
      <c r="P38" s="128"/>
      <c r="Q38" s="128">
        <v>5080</v>
      </c>
      <c r="R38" s="93">
        <v>481</v>
      </c>
      <c r="S38" s="93"/>
      <c r="T38" s="109">
        <v>481</v>
      </c>
      <c r="U38" s="109" t="s">
        <v>862</v>
      </c>
    </row>
    <row r="39" spans="1:239" s="113" customFormat="1" ht="45" customHeight="1">
      <c r="A39" s="92">
        <v>4</v>
      </c>
      <c r="B39" s="248" t="s">
        <v>327</v>
      </c>
      <c r="C39" s="28" t="s">
        <v>599</v>
      </c>
      <c r="D39" s="100">
        <v>3105</v>
      </c>
      <c r="E39" s="109" t="s">
        <v>524</v>
      </c>
      <c r="F39" s="27" t="s">
        <v>574</v>
      </c>
      <c r="G39" s="430"/>
      <c r="H39" s="25" t="s">
        <v>10</v>
      </c>
      <c r="I39" s="29">
        <v>2014</v>
      </c>
      <c r="J39" s="29">
        <v>2016</v>
      </c>
      <c r="K39" s="490" t="s">
        <v>328</v>
      </c>
      <c r="L39" s="128">
        <v>3237</v>
      </c>
      <c r="M39" s="128"/>
      <c r="N39" s="128">
        <v>3237</v>
      </c>
      <c r="O39" s="128">
        <v>2913</v>
      </c>
      <c r="P39" s="128"/>
      <c r="Q39" s="128">
        <v>2913</v>
      </c>
      <c r="R39" s="491">
        <v>205</v>
      </c>
      <c r="S39" s="491"/>
      <c r="T39" s="93">
        <v>205</v>
      </c>
      <c r="U39" s="109" t="s">
        <v>863</v>
      </c>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row>
    <row r="40" spans="1:239" s="113" customFormat="1" ht="46.5" customHeight="1">
      <c r="A40" s="92">
        <v>5</v>
      </c>
      <c r="B40" s="248" t="s">
        <v>329</v>
      </c>
      <c r="C40" s="28" t="s">
        <v>600</v>
      </c>
      <c r="D40" s="100">
        <v>2908</v>
      </c>
      <c r="E40" s="109" t="s">
        <v>524</v>
      </c>
      <c r="F40" s="27" t="s">
        <v>574</v>
      </c>
      <c r="G40" s="430"/>
      <c r="H40" s="28" t="s">
        <v>24</v>
      </c>
      <c r="I40" s="29">
        <v>2014</v>
      </c>
      <c r="J40" s="29">
        <v>2016</v>
      </c>
      <c r="K40" s="490" t="s">
        <v>330</v>
      </c>
      <c r="L40" s="128">
        <v>2955</v>
      </c>
      <c r="M40" s="128"/>
      <c r="N40" s="128">
        <v>2955</v>
      </c>
      <c r="O40" s="128">
        <v>2664</v>
      </c>
      <c r="P40" s="128"/>
      <c r="Q40" s="128">
        <v>2664</v>
      </c>
      <c r="R40" s="491">
        <v>244</v>
      </c>
      <c r="S40" s="491"/>
      <c r="T40" s="93">
        <v>244</v>
      </c>
      <c r="U40" s="109" t="s">
        <v>864</v>
      </c>
      <c r="V40" s="91"/>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row>
    <row r="41" spans="1:239" s="113" customFormat="1" ht="37.5" customHeight="1">
      <c r="A41" s="92">
        <v>6</v>
      </c>
      <c r="B41" s="492" t="s">
        <v>331</v>
      </c>
      <c r="C41" s="28" t="s">
        <v>599</v>
      </c>
      <c r="D41" s="100">
        <v>3304</v>
      </c>
      <c r="E41" s="109" t="s">
        <v>524</v>
      </c>
      <c r="F41" s="27" t="s">
        <v>574</v>
      </c>
      <c r="G41" s="430"/>
      <c r="H41" s="110" t="s">
        <v>95</v>
      </c>
      <c r="I41" s="29">
        <v>2014</v>
      </c>
      <c r="J41" s="29">
        <v>2016</v>
      </c>
      <c r="K41" s="489" t="s">
        <v>531</v>
      </c>
      <c r="L41" s="128">
        <v>3338</v>
      </c>
      <c r="M41" s="128"/>
      <c r="N41" s="128">
        <v>3338</v>
      </c>
      <c r="O41" s="128">
        <v>2998</v>
      </c>
      <c r="P41" s="128"/>
      <c r="Q41" s="128">
        <v>2998</v>
      </c>
      <c r="R41" s="491">
        <v>344</v>
      </c>
      <c r="S41" s="491"/>
      <c r="T41" s="93">
        <v>344</v>
      </c>
      <c r="U41" s="109" t="s">
        <v>865</v>
      </c>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row>
    <row r="42" spans="1:239" s="113" customFormat="1" ht="31.5">
      <c r="A42" s="92">
        <v>7</v>
      </c>
      <c r="B42" s="248" t="s">
        <v>332</v>
      </c>
      <c r="C42" s="248"/>
      <c r="D42" s="248"/>
      <c r="E42" s="109" t="s">
        <v>524</v>
      </c>
      <c r="F42" s="27" t="s">
        <v>574</v>
      </c>
      <c r="G42" s="430"/>
      <c r="H42" s="28" t="s">
        <v>24</v>
      </c>
      <c r="I42" s="29">
        <v>2014</v>
      </c>
      <c r="J42" s="29">
        <v>2016</v>
      </c>
      <c r="K42" s="490" t="s">
        <v>333</v>
      </c>
      <c r="L42" s="128">
        <v>3108</v>
      </c>
      <c r="M42" s="128"/>
      <c r="N42" s="128">
        <v>3108</v>
      </c>
      <c r="O42" s="128">
        <v>2798</v>
      </c>
      <c r="P42" s="128"/>
      <c r="Q42" s="128">
        <v>2798</v>
      </c>
      <c r="R42" s="491">
        <v>86</v>
      </c>
      <c r="S42" s="491"/>
      <c r="T42" s="93">
        <v>86</v>
      </c>
      <c r="U42" s="109" t="s">
        <v>850</v>
      </c>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row>
    <row r="43" spans="1:239" s="113" customFormat="1" ht="25.5">
      <c r="A43" s="92">
        <v>8</v>
      </c>
      <c r="B43" s="248" t="s">
        <v>334</v>
      </c>
      <c r="C43" s="248"/>
      <c r="D43" s="248"/>
      <c r="E43" s="109" t="s">
        <v>524</v>
      </c>
      <c r="F43" s="27" t="s">
        <v>574</v>
      </c>
      <c r="G43" s="430"/>
      <c r="H43" s="110" t="s">
        <v>95</v>
      </c>
      <c r="I43" s="29">
        <v>2014</v>
      </c>
      <c r="J43" s="29">
        <v>2016</v>
      </c>
      <c r="K43" s="490" t="s">
        <v>335</v>
      </c>
      <c r="L43" s="128">
        <v>5515</v>
      </c>
      <c r="M43" s="128"/>
      <c r="N43" s="128">
        <v>5515</v>
      </c>
      <c r="O43" s="128">
        <v>4962</v>
      </c>
      <c r="P43" s="128"/>
      <c r="Q43" s="128">
        <v>4962</v>
      </c>
      <c r="R43" s="491">
        <v>489</v>
      </c>
      <c r="S43" s="491"/>
      <c r="T43" s="93">
        <v>489</v>
      </c>
      <c r="U43" s="109" t="s">
        <v>866</v>
      </c>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row>
    <row r="44" spans="1:239" s="91" customFormat="1" ht="40.5" customHeight="1">
      <c r="A44" s="92">
        <v>9</v>
      </c>
      <c r="B44" s="248" t="s">
        <v>336</v>
      </c>
      <c r="C44" s="28" t="s">
        <v>605</v>
      </c>
      <c r="D44" s="100">
        <v>5415</v>
      </c>
      <c r="E44" s="109" t="s">
        <v>524</v>
      </c>
      <c r="F44" s="27" t="s">
        <v>574</v>
      </c>
      <c r="G44" s="430"/>
      <c r="H44" s="28" t="s">
        <v>24</v>
      </c>
      <c r="I44" s="29">
        <v>2014</v>
      </c>
      <c r="J44" s="29">
        <v>2016</v>
      </c>
      <c r="K44" s="490" t="s">
        <v>532</v>
      </c>
      <c r="L44" s="128">
        <v>5512</v>
      </c>
      <c r="M44" s="128"/>
      <c r="N44" s="128">
        <v>3920</v>
      </c>
      <c r="O44" s="128">
        <v>3750</v>
      </c>
      <c r="P44" s="128"/>
      <c r="Q44" s="128">
        <v>3120</v>
      </c>
      <c r="R44" s="491">
        <v>836</v>
      </c>
      <c r="S44" s="491"/>
      <c r="T44" s="93">
        <v>836</v>
      </c>
      <c r="U44" s="109" t="s">
        <v>867</v>
      </c>
    </row>
    <row r="45" spans="1:239" s="91" customFormat="1" ht="59.25" customHeight="1">
      <c r="A45" s="92">
        <v>10</v>
      </c>
      <c r="B45" s="248" t="s">
        <v>314</v>
      </c>
      <c r="C45" s="28" t="s">
        <v>602</v>
      </c>
      <c r="D45" s="100">
        <v>3995</v>
      </c>
      <c r="E45" s="109" t="s">
        <v>524</v>
      </c>
      <c r="F45" s="27" t="s">
        <v>574</v>
      </c>
      <c r="G45" s="430"/>
      <c r="H45" s="110" t="s">
        <v>101</v>
      </c>
      <c r="I45" s="29">
        <v>2015</v>
      </c>
      <c r="J45" s="29">
        <v>2017</v>
      </c>
      <c r="K45" s="490" t="s">
        <v>315</v>
      </c>
      <c r="L45" s="93">
        <v>4030</v>
      </c>
      <c r="M45" s="93"/>
      <c r="N45" s="128">
        <v>4030</v>
      </c>
      <c r="O45" s="128">
        <v>2920</v>
      </c>
      <c r="P45" s="128"/>
      <c r="Q45" s="128">
        <v>2920</v>
      </c>
      <c r="R45" s="93">
        <v>1075</v>
      </c>
      <c r="S45" s="93"/>
      <c r="T45" s="93">
        <v>1075</v>
      </c>
      <c r="U45" s="109" t="s">
        <v>868</v>
      </c>
      <c r="V45" s="113"/>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row>
    <row r="46" spans="1:239" s="91" customFormat="1" ht="31.5">
      <c r="A46" s="92">
        <v>11</v>
      </c>
      <c r="B46" s="493" t="s">
        <v>316</v>
      </c>
      <c r="C46" s="493"/>
      <c r="D46" s="493"/>
      <c r="E46" s="109" t="s">
        <v>524</v>
      </c>
      <c r="F46" s="27" t="s">
        <v>574</v>
      </c>
      <c r="G46" s="430"/>
      <c r="H46" s="494" t="s">
        <v>85</v>
      </c>
      <c r="I46" s="29">
        <v>2015</v>
      </c>
      <c r="J46" s="29">
        <v>2017</v>
      </c>
      <c r="K46" s="490" t="s">
        <v>317</v>
      </c>
      <c r="L46" s="93">
        <v>3815</v>
      </c>
      <c r="M46" s="93"/>
      <c r="N46" s="128">
        <v>3815</v>
      </c>
      <c r="O46" s="128">
        <v>2435</v>
      </c>
      <c r="P46" s="128"/>
      <c r="Q46" s="128">
        <v>2435</v>
      </c>
      <c r="R46" s="93">
        <v>999</v>
      </c>
      <c r="S46" s="93"/>
      <c r="T46" s="93">
        <v>999</v>
      </c>
      <c r="U46" s="109" t="s">
        <v>869</v>
      </c>
      <c r="V46" s="113"/>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row>
    <row r="47" spans="1:239" s="91" customFormat="1" ht="31.5">
      <c r="A47" s="92">
        <v>12</v>
      </c>
      <c r="B47" s="248" t="s">
        <v>318</v>
      </c>
      <c r="C47" s="248"/>
      <c r="D47" s="248"/>
      <c r="E47" s="109" t="s">
        <v>524</v>
      </c>
      <c r="F47" s="27" t="s">
        <v>574</v>
      </c>
      <c r="G47" s="430"/>
      <c r="H47" s="66" t="s">
        <v>15</v>
      </c>
      <c r="I47" s="29">
        <v>2015</v>
      </c>
      <c r="J47" s="29">
        <v>2017</v>
      </c>
      <c r="K47" s="490" t="s">
        <v>319</v>
      </c>
      <c r="L47" s="93">
        <v>3487</v>
      </c>
      <c r="M47" s="93"/>
      <c r="N47" s="128">
        <v>3487</v>
      </c>
      <c r="O47" s="128">
        <v>2250</v>
      </c>
      <c r="P47" s="128"/>
      <c r="Q47" s="128">
        <v>2250</v>
      </c>
      <c r="R47" s="93">
        <v>888</v>
      </c>
      <c r="S47" s="93"/>
      <c r="T47" s="93">
        <v>888</v>
      </c>
      <c r="U47" s="109" t="s">
        <v>870</v>
      </c>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row>
    <row r="48" spans="1:239" s="91" customFormat="1" ht="47.25">
      <c r="A48" s="92">
        <v>13</v>
      </c>
      <c r="B48" s="248" t="s">
        <v>320</v>
      </c>
      <c r="C48" s="28" t="s">
        <v>601</v>
      </c>
      <c r="D48" s="100">
        <v>4342</v>
      </c>
      <c r="E48" s="109" t="s">
        <v>524</v>
      </c>
      <c r="F48" s="27" t="s">
        <v>574</v>
      </c>
      <c r="G48" s="430"/>
      <c r="H48" s="110" t="s">
        <v>49</v>
      </c>
      <c r="I48" s="29">
        <v>2015</v>
      </c>
      <c r="J48" s="29">
        <v>2017</v>
      </c>
      <c r="K48" s="490" t="s">
        <v>321</v>
      </c>
      <c r="L48" s="93">
        <v>4895</v>
      </c>
      <c r="M48" s="93"/>
      <c r="N48" s="128">
        <v>4895</v>
      </c>
      <c r="O48" s="128">
        <v>3120</v>
      </c>
      <c r="P48" s="128"/>
      <c r="Q48" s="128">
        <v>3120</v>
      </c>
      <c r="R48" s="93">
        <v>1286</v>
      </c>
      <c r="S48" s="93"/>
      <c r="T48" s="93">
        <v>1286</v>
      </c>
      <c r="U48" s="109" t="s">
        <v>871</v>
      </c>
      <c r="V48" s="113"/>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row>
    <row r="49" spans="1:239" s="91" customFormat="1" ht="31.5">
      <c r="A49" s="92">
        <v>14</v>
      </c>
      <c r="B49" s="248" t="s">
        <v>322</v>
      </c>
      <c r="C49" s="248"/>
      <c r="D49" s="248"/>
      <c r="E49" s="109" t="s">
        <v>524</v>
      </c>
      <c r="F49" s="27" t="s">
        <v>574</v>
      </c>
      <c r="G49" s="430"/>
      <c r="H49" s="110" t="s">
        <v>95</v>
      </c>
      <c r="I49" s="29">
        <v>2015</v>
      </c>
      <c r="J49" s="29">
        <v>2017</v>
      </c>
      <c r="K49" s="490" t="s">
        <v>323</v>
      </c>
      <c r="L49" s="93">
        <v>3697</v>
      </c>
      <c r="M49" s="93"/>
      <c r="N49" s="128">
        <v>3697</v>
      </c>
      <c r="O49" s="128">
        <v>2800</v>
      </c>
      <c r="P49" s="128"/>
      <c r="Q49" s="128">
        <v>2800</v>
      </c>
      <c r="R49" s="93">
        <v>527</v>
      </c>
      <c r="S49" s="93"/>
      <c r="T49" s="93">
        <v>527</v>
      </c>
      <c r="U49" s="109" t="s">
        <v>820</v>
      </c>
      <c r="V49" s="113"/>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row>
    <row r="50" spans="1:239" s="91" customFormat="1" ht="47.25">
      <c r="A50" s="92">
        <v>15</v>
      </c>
      <c r="B50" s="492" t="s">
        <v>324</v>
      </c>
      <c r="C50" s="28" t="s">
        <v>607</v>
      </c>
      <c r="D50" s="100">
        <v>2959</v>
      </c>
      <c r="E50" s="109" t="s">
        <v>524</v>
      </c>
      <c r="F50" s="27" t="s">
        <v>574</v>
      </c>
      <c r="G50" s="430"/>
      <c r="H50" s="110" t="s">
        <v>49</v>
      </c>
      <c r="I50" s="29">
        <v>2015</v>
      </c>
      <c r="J50" s="29">
        <v>2017</v>
      </c>
      <c r="K50" s="489" t="s">
        <v>530</v>
      </c>
      <c r="L50" s="128">
        <v>3258</v>
      </c>
      <c r="M50" s="128"/>
      <c r="N50" s="128">
        <v>3258</v>
      </c>
      <c r="O50" s="128">
        <v>2200</v>
      </c>
      <c r="P50" s="128"/>
      <c r="Q50" s="128">
        <v>2200</v>
      </c>
      <c r="R50" s="93">
        <v>732</v>
      </c>
      <c r="S50" s="93"/>
      <c r="T50" s="93">
        <v>732</v>
      </c>
      <c r="U50" s="109" t="s">
        <v>872</v>
      </c>
      <c r="V50" s="113"/>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row>
    <row r="51" spans="1:239" s="91" customFormat="1" ht="25.5">
      <c r="A51" s="92">
        <v>16</v>
      </c>
      <c r="B51" s="248" t="s">
        <v>325</v>
      </c>
      <c r="C51" s="248"/>
      <c r="D51" s="248"/>
      <c r="E51" s="109" t="s">
        <v>524</v>
      </c>
      <c r="F51" s="27" t="s">
        <v>574</v>
      </c>
      <c r="G51" s="430"/>
      <c r="H51" s="110" t="s">
        <v>95</v>
      </c>
      <c r="I51" s="29">
        <v>2015</v>
      </c>
      <c r="J51" s="29">
        <v>2017</v>
      </c>
      <c r="K51" s="490" t="s">
        <v>326</v>
      </c>
      <c r="L51" s="93">
        <v>5776</v>
      </c>
      <c r="M51" s="93"/>
      <c r="N51" s="128">
        <v>5776</v>
      </c>
      <c r="O51" s="128">
        <v>3630</v>
      </c>
      <c r="P51" s="128"/>
      <c r="Q51" s="128">
        <v>3630</v>
      </c>
      <c r="R51" s="93">
        <v>1568</v>
      </c>
      <c r="S51" s="93"/>
      <c r="T51" s="93">
        <v>1568</v>
      </c>
      <c r="U51" s="109" t="s">
        <v>873</v>
      </c>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row>
    <row r="52" spans="1:239" s="91" customFormat="1" ht="38.25">
      <c r="A52" s="92">
        <v>17</v>
      </c>
      <c r="B52" s="493" t="s">
        <v>343</v>
      </c>
      <c r="C52" s="493"/>
      <c r="D52" s="493"/>
      <c r="E52" s="109" t="s">
        <v>524</v>
      </c>
      <c r="F52" s="27" t="s">
        <v>574</v>
      </c>
      <c r="G52" s="495"/>
      <c r="H52" s="25" t="s">
        <v>10</v>
      </c>
      <c r="I52" s="29">
        <v>2015</v>
      </c>
      <c r="J52" s="29">
        <v>2017</v>
      </c>
      <c r="K52" s="490" t="s">
        <v>344</v>
      </c>
      <c r="L52" s="128">
        <v>4281</v>
      </c>
      <c r="M52" s="128"/>
      <c r="N52" s="128">
        <v>4281</v>
      </c>
      <c r="O52" s="128">
        <v>2310</v>
      </c>
      <c r="P52" s="128"/>
      <c r="Q52" s="128">
        <v>2310</v>
      </c>
      <c r="R52" s="491">
        <v>177</v>
      </c>
      <c r="S52" s="491"/>
      <c r="T52" s="93">
        <v>177</v>
      </c>
      <c r="U52" s="109" t="s">
        <v>874</v>
      </c>
    </row>
    <row r="53" spans="1:239" s="91" customFormat="1" ht="31.5">
      <c r="A53" s="92">
        <v>18</v>
      </c>
      <c r="B53" s="492" t="s">
        <v>345</v>
      </c>
      <c r="C53" s="492"/>
      <c r="D53" s="492"/>
      <c r="E53" s="109" t="s">
        <v>524</v>
      </c>
      <c r="F53" s="27" t="s">
        <v>574</v>
      </c>
      <c r="G53" s="495"/>
      <c r="H53" s="191" t="s">
        <v>85</v>
      </c>
      <c r="I53" s="29">
        <v>2015</v>
      </c>
      <c r="J53" s="29">
        <v>2017</v>
      </c>
      <c r="K53" s="489" t="s">
        <v>527</v>
      </c>
      <c r="L53" s="128">
        <v>3086</v>
      </c>
      <c r="M53" s="128"/>
      <c r="N53" s="128">
        <v>3086</v>
      </c>
      <c r="O53" s="128">
        <v>1980</v>
      </c>
      <c r="P53" s="128"/>
      <c r="Q53" s="128">
        <v>1980</v>
      </c>
      <c r="R53" s="491">
        <v>797</v>
      </c>
      <c r="S53" s="491"/>
      <c r="T53" s="93">
        <v>797</v>
      </c>
      <c r="U53" s="109" t="s">
        <v>875</v>
      </c>
    </row>
    <row r="54" spans="1:239" s="91" customFormat="1" ht="31.5">
      <c r="A54" s="92">
        <v>19</v>
      </c>
      <c r="B54" s="248" t="s">
        <v>346</v>
      </c>
      <c r="C54" s="248"/>
      <c r="D54" s="248"/>
      <c r="E54" s="109" t="s">
        <v>524</v>
      </c>
      <c r="F54" s="27" t="s">
        <v>574</v>
      </c>
      <c r="G54" s="495"/>
      <c r="H54" s="66" t="s">
        <v>15</v>
      </c>
      <c r="I54" s="29">
        <v>2015</v>
      </c>
      <c r="J54" s="29">
        <v>2017</v>
      </c>
      <c r="K54" s="490" t="s">
        <v>347</v>
      </c>
      <c r="L54" s="128">
        <v>5656</v>
      </c>
      <c r="M54" s="128"/>
      <c r="N54" s="128">
        <v>5656</v>
      </c>
      <c r="O54" s="128">
        <v>3590</v>
      </c>
      <c r="P54" s="128"/>
      <c r="Q54" s="128">
        <v>3590</v>
      </c>
      <c r="R54" s="491">
        <v>1500</v>
      </c>
      <c r="S54" s="491"/>
      <c r="T54" s="93">
        <v>1500</v>
      </c>
      <c r="U54" s="109" t="s">
        <v>876</v>
      </c>
    </row>
    <row r="55" spans="1:239" s="91" customFormat="1" ht="25.5">
      <c r="A55" s="92">
        <v>20</v>
      </c>
      <c r="B55" s="485" t="s">
        <v>349</v>
      </c>
      <c r="C55" s="485"/>
      <c r="D55" s="485"/>
      <c r="E55" s="109" t="s">
        <v>524</v>
      </c>
      <c r="F55" s="27" t="s">
        <v>574</v>
      </c>
      <c r="G55" s="109"/>
      <c r="H55" s="110" t="s">
        <v>95</v>
      </c>
      <c r="I55" s="29">
        <v>2015</v>
      </c>
      <c r="J55" s="29">
        <v>2017</v>
      </c>
      <c r="K55" s="396" t="s">
        <v>350</v>
      </c>
      <c r="L55" s="128">
        <v>2959</v>
      </c>
      <c r="M55" s="128"/>
      <c r="N55" s="128">
        <v>2959</v>
      </c>
      <c r="O55" s="128">
        <v>1865</v>
      </c>
      <c r="P55" s="128"/>
      <c r="Q55" s="128">
        <v>1865</v>
      </c>
      <c r="R55" s="491">
        <v>798</v>
      </c>
      <c r="S55" s="491"/>
      <c r="T55" s="93">
        <v>798</v>
      </c>
      <c r="U55" s="109" t="s">
        <v>877</v>
      </c>
    </row>
    <row r="56" spans="1:239" s="91" customFormat="1" ht="31.5">
      <c r="A56" s="92">
        <v>21</v>
      </c>
      <c r="B56" s="248" t="s">
        <v>351</v>
      </c>
      <c r="C56" s="248"/>
      <c r="D56" s="248"/>
      <c r="E56" s="109" t="s">
        <v>524</v>
      </c>
      <c r="F56" s="27" t="s">
        <v>574</v>
      </c>
      <c r="G56" s="495"/>
      <c r="H56" s="25" t="s">
        <v>57</v>
      </c>
      <c r="I56" s="29">
        <v>2015</v>
      </c>
      <c r="J56" s="29">
        <v>2017</v>
      </c>
      <c r="K56" s="490" t="s">
        <v>352</v>
      </c>
      <c r="L56" s="128">
        <v>5741</v>
      </c>
      <c r="M56" s="128"/>
      <c r="N56" s="128">
        <v>5741</v>
      </c>
      <c r="O56" s="128">
        <v>3640</v>
      </c>
      <c r="P56" s="128"/>
      <c r="Q56" s="128">
        <v>3640</v>
      </c>
      <c r="R56" s="491">
        <v>1527</v>
      </c>
      <c r="S56" s="491"/>
      <c r="T56" s="93">
        <v>1527</v>
      </c>
      <c r="U56" s="109" t="s">
        <v>878</v>
      </c>
    </row>
    <row r="57" spans="1:239" s="91" customFormat="1" ht="60" customHeight="1">
      <c r="A57" s="92">
        <v>22</v>
      </c>
      <c r="B57" s="485" t="s">
        <v>305</v>
      </c>
      <c r="C57" s="485" t="s">
        <v>591</v>
      </c>
      <c r="D57" s="486">
        <v>5267</v>
      </c>
      <c r="E57" s="109" t="s">
        <v>524</v>
      </c>
      <c r="F57" s="109" t="s">
        <v>573</v>
      </c>
      <c r="G57" s="430"/>
      <c r="H57" s="66" t="s">
        <v>85</v>
      </c>
      <c r="I57" s="29">
        <v>2013</v>
      </c>
      <c r="J57" s="29">
        <v>2015</v>
      </c>
      <c r="K57" s="487" t="s">
        <v>306</v>
      </c>
      <c r="L57" s="128">
        <v>5267</v>
      </c>
      <c r="M57" s="93"/>
      <c r="N57" s="93">
        <v>828</v>
      </c>
      <c r="O57" s="93">
        <v>5140</v>
      </c>
      <c r="P57" s="93"/>
      <c r="Q57" s="109">
        <v>700</v>
      </c>
      <c r="R57" s="109">
        <v>128</v>
      </c>
      <c r="S57" s="109"/>
      <c r="T57" s="109">
        <v>128</v>
      </c>
      <c r="U57" s="109" t="s">
        <v>781</v>
      </c>
    </row>
    <row r="58" spans="1:239" s="91" customFormat="1" ht="37.5" customHeight="1">
      <c r="A58" s="92">
        <v>23</v>
      </c>
      <c r="B58" s="493" t="s">
        <v>353</v>
      </c>
      <c r="C58" s="28" t="s">
        <v>606</v>
      </c>
      <c r="D58" s="100">
        <v>2331</v>
      </c>
      <c r="E58" s="109" t="s">
        <v>524</v>
      </c>
      <c r="F58" s="27" t="s">
        <v>574</v>
      </c>
      <c r="G58" s="495"/>
      <c r="H58" s="25" t="s">
        <v>57</v>
      </c>
      <c r="I58" s="29">
        <v>2015</v>
      </c>
      <c r="J58" s="29">
        <v>2017</v>
      </c>
      <c r="K58" s="490" t="s">
        <v>354</v>
      </c>
      <c r="L58" s="128">
        <v>2352</v>
      </c>
      <c r="M58" s="128"/>
      <c r="N58" s="128">
        <v>2352</v>
      </c>
      <c r="O58" s="128">
        <v>1520</v>
      </c>
      <c r="P58" s="128"/>
      <c r="Q58" s="128">
        <v>1520</v>
      </c>
      <c r="R58" s="491">
        <v>597</v>
      </c>
      <c r="S58" s="491"/>
      <c r="T58" s="93">
        <v>597</v>
      </c>
      <c r="U58" s="109" t="s">
        <v>879</v>
      </c>
    </row>
    <row r="59" spans="1:239" s="91" customFormat="1" ht="31.5">
      <c r="A59" s="92">
        <v>24</v>
      </c>
      <c r="B59" s="248" t="s">
        <v>355</v>
      </c>
      <c r="C59" s="248"/>
      <c r="D59" s="248"/>
      <c r="E59" s="109" t="s">
        <v>524</v>
      </c>
      <c r="F59" s="96" t="s">
        <v>575</v>
      </c>
      <c r="G59" s="495"/>
      <c r="H59" s="66" t="s">
        <v>85</v>
      </c>
      <c r="I59" s="29">
        <v>2016</v>
      </c>
      <c r="J59" s="29">
        <v>2018</v>
      </c>
      <c r="K59" s="496" t="s">
        <v>356</v>
      </c>
      <c r="L59" s="93">
        <v>3549</v>
      </c>
      <c r="M59" s="93"/>
      <c r="N59" s="93">
        <v>3549</v>
      </c>
      <c r="O59" s="93">
        <v>1303</v>
      </c>
      <c r="P59" s="93"/>
      <c r="Q59" s="93">
        <v>1303</v>
      </c>
      <c r="R59" s="168">
        <v>1891.1</v>
      </c>
      <c r="S59" s="168"/>
      <c r="T59" s="168">
        <v>980</v>
      </c>
      <c r="U59" s="477" t="s">
        <v>858</v>
      </c>
    </row>
    <row r="60" spans="1:239" s="91" customFormat="1" ht="31.5">
      <c r="A60" s="92">
        <v>25</v>
      </c>
      <c r="B60" s="248" t="s">
        <v>357</v>
      </c>
      <c r="C60" s="248"/>
      <c r="D60" s="248"/>
      <c r="E60" s="109" t="s">
        <v>524</v>
      </c>
      <c r="F60" s="96" t="s">
        <v>575</v>
      </c>
      <c r="G60" s="495"/>
      <c r="H60" s="25" t="s">
        <v>57</v>
      </c>
      <c r="I60" s="29">
        <v>2016</v>
      </c>
      <c r="J60" s="29">
        <v>2020</v>
      </c>
      <c r="K60" s="496" t="s">
        <v>358</v>
      </c>
      <c r="L60" s="93">
        <v>3400</v>
      </c>
      <c r="M60" s="93"/>
      <c r="N60" s="93">
        <v>3400</v>
      </c>
      <c r="O60" s="93">
        <v>1340</v>
      </c>
      <c r="P60" s="93"/>
      <c r="Q60" s="93">
        <v>1340</v>
      </c>
      <c r="R60" s="168">
        <v>1720</v>
      </c>
      <c r="S60" s="168"/>
      <c r="T60" s="168">
        <v>980</v>
      </c>
      <c r="U60" s="109" t="s">
        <v>880</v>
      </c>
    </row>
    <row r="61" spans="1:239" s="113" customFormat="1" ht="25.5">
      <c r="A61" s="92">
        <v>26</v>
      </c>
      <c r="B61" s="114" t="s">
        <v>609</v>
      </c>
      <c r="C61" s="114"/>
      <c r="D61" s="114"/>
      <c r="E61" s="109" t="s">
        <v>524</v>
      </c>
      <c r="F61" s="96" t="s">
        <v>575</v>
      </c>
      <c r="G61" s="495"/>
      <c r="H61" s="66" t="s">
        <v>101</v>
      </c>
      <c r="I61" s="29">
        <v>2016</v>
      </c>
      <c r="J61" s="29">
        <v>2018</v>
      </c>
      <c r="K61" s="247" t="s">
        <v>359</v>
      </c>
      <c r="L61" s="128">
        <v>2816</v>
      </c>
      <c r="M61" s="128"/>
      <c r="N61" s="128">
        <v>2816</v>
      </c>
      <c r="O61" s="93">
        <v>1350</v>
      </c>
      <c r="P61" s="93"/>
      <c r="Q61" s="93">
        <v>1350</v>
      </c>
      <c r="R61" s="168">
        <v>1184</v>
      </c>
      <c r="S61" s="168"/>
      <c r="T61" s="168">
        <v>600</v>
      </c>
      <c r="U61" s="497" t="s">
        <v>814</v>
      </c>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91"/>
      <c r="HT61" s="91"/>
      <c r="HU61" s="91"/>
      <c r="HV61" s="91"/>
      <c r="HW61" s="91"/>
      <c r="HX61" s="91"/>
      <c r="HY61" s="91"/>
      <c r="HZ61" s="91"/>
      <c r="IA61" s="91"/>
      <c r="IB61" s="91"/>
      <c r="IC61" s="91"/>
      <c r="ID61" s="91"/>
      <c r="IE61" s="91"/>
    </row>
    <row r="62" spans="1:239" s="91" customFormat="1" ht="31.5">
      <c r="A62" s="92">
        <v>27</v>
      </c>
      <c r="B62" s="493" t="s">
        <v>362</v>
      </c>
      <c r="C62" s="493"/>
      <c r="D62" s="493"/>
      <c r="E62" s="109" t="s">
        <v>524</v>
      </c>
      <c r="F62" s="96" t="s">
        <v>575</v>
      </c>
      <c r="G62" s="495"/>
      <c r="H62" s="66" t="s">
        <v>15</v>
      </c>
      <c r="I62" s="29">
        <v>2016</v>
      </c>
      <c r="J62" s="29">
        <v>2018</v>
      </c>
      <c r="K62" s="496" t="s">
        <v>363</v>
      </c>
      <c r="L62" s="93">
        <v>3000</v>
      </c>
      <c r="M62" s="93"/>
      <c r="N62" s="93">
        <v>3000</v>
      </c>
      <c r="O62" s="93">
        <v>1200</v>
      </c>
      <c r="P62" s="93"/>
      <c r="Q62" s="93">
        <v>1200</v>
      </c>
      <c r="R62" s="109">
        <v>1500</v>
      </c>
      <c r="S62" s="109"/>
      <c r="T62" s="109">
        <v>740</v>
      </c>
      <c r="U62" s="109" t="s">
        <v>881</v>
      </c>
    </row>
    <row r="63" spans="1:239" s="113" customFormat="1" ht="31.5">
      <c r="A63" s="92">
        <v>28</v>
      </c>
      <c r="B63" s="248" t="s">
        <v>364</v>
      </c>
      <c r="C63" s="248"/>
      <c r="D63" s="248"/>
      <c r="E63" s="109" t="s">
        <v>524</v>
      </c>
      <c r="F63" s="96" t="s">
        <v>575</v>
      </c>
      <c r="G63" s="495"/>
      <c r="H63" s="66" t="s">
        <v>15</v>
      </c>
      <c r="I63" s="29">
        <v>2016</v>
      </c>
      <c r="J63" s="29">
        <v>2018</v>
      </c>
      <c r="K63" s="496" t="s">
        <v>365</v>
      </c>
      <c r="L63" s="93">
        <v>4104</v>
      </c>
      <c r="M63" s="93"/>
      <c r="N63" s="93">
        <v>4104</v>
      </c>
      <c r="O63" s="93">
        <v>1650</v>
      </c>
      <c r="P63" s="93"/>
      <c r="Q63" s="93">
        <v>1650</v>
      </c>
      <c r="R63" s="109">
        <v>2034</v>
      </c>
      <c r="S63" s="109"/>
      <c r="T63" s="109">
        <v>1050</v>
      </c>
      <c r="U63" s="109" t="s">
        <v>740</v>
      </c>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row>
    <row r="64" spans="1:239" s="113" customFormat="1" ht="31.5">
      <c r="A64" s="92">
        <v>29</v>
      </c>
      <c r="B64" s="114" t="s">
        <v>366</v>
      </c>
      <c r="C64" s="114"/>
      <c r="D64" s="114"/>
      <c r="E64" s="109" t="s">
        <v>524</v>
      </c>
      <c r="F64" s="96" t="s">
        <v>575</v>
      </c>
      <c r="G64" s="495"/>
      <c r="H64" s="25" t="s">
        <v>10</v>
      </c>
      <c r="I64" s="29">
        <v>2016</v>
      </c>
      <c r="J64" s="29">
        <v>2018</v>
      </c>
      <c r="K64" s="247" t="s">
        <v>367</v>
      </c>
      <c r="L64" s="93">
        <v>8178</v>
      </c>
      <c r="M64" s="93"/>
      <c r="N64" s="93">
        <v>8000</v>
      </c>
      <c r="O64" s="93">
        <v>3100</v>
      </c>
      <c r="P64" s="93"/>
      <c r="Q64" s="93">
        <v>3100</v>
      </c>
      <c r="R64" s="109">
        <v>4100</v>
      </c>
      <c r="S64" s="109"/>
      <c r="T64" s="109">
        <v>2000</v>
      </c>
      <c r="U64" s="109" t="s">
        <v>882</v>
      </c>
    </row>
    <row r="65" spans="1:239" s="91" customFormat="1" ht="31.5">
      <c r="A65" s="92">
        <v>30</v>
      </c>
      <c r="B65" s="114" t="s">
        <v>372</v>
      </c>
      <c r="C65" s="114"/>
      <c r="D65" s="114"/>
      <c r="E65" s="109" t="s">
        <v>524</v>
      </c>
      <c r="F65" s="96" t="s">
        <v>575</v>
      </c>
      <c r="G65" s="495"/>
      <c r="H65" s="110" t="s">
        <v>49</v>
      </c>
      <c r="I65" s="29">
        <v>2016</v>
      </c>
      <c r="J65" s="29">
        <v>2018</v>
      </c>
      <c r="K65" s="247" t="s">
        <v>363</v>
      </c>
      <c r="L65" s="93">
        <v>4000</v>
      </c>
      <c r="M65" s="93"/>
      <c r="N65" s="93">
        <v>4000</v>
      </c>
      <c r="O65" s="93">
        <v>1600</v>
      </c>
      <c r="P65" s="93"/>
      <c r="Q65" s="93">
        <v>1600</v>
      </c>
      <c r="R65" s="109">
        <v>2000</v>
      </c>
      <c r="S65" s="109"/>
      <c r="T65" s="168">
        <v>1000</v>
      </c>
      <c r="U65" s="109" t="s">
        <v>871</v>
      </c>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row>
    <row r="66" spans="1:239" s="113" customFormat="1" ht="31.5">
      <c r="A66" s="92">
        <v>31</v>
      </c>
      <c r="B66" s="248" t="s">
        <v>378</v>
      </c>
      <c r="C66" s="248"/>
      <c r="D66" s="248"/>
      <c r="E66" s="109" t="s">
        <v>524</v>
      </c>
      <c r="F66" s="96" t="s">
        <v>575</v>
      </c>
      <c r="G66" s="495"/>
      <c r="H66" s="494" t="s">
        <v>85</v>
      </c>
      <c r="I66" s="29">
        <v>2016</v>
      </c>
      <c r="J66" s="29">
        <v>2018</v>
      </c>
      <c r="K66" s="496" t="s">
        <v>379</v>
      </c>
      <c r="L66" s="128">
        <v>4978</v>
      </c>
      <c r="M66" s="128"/>
      <c r="N66" s="128">
        <v>4978</v>
      </c>
      <c r="O66" s="128">
        <v>1950</v>
      </c>
      <c r="P66" s="128"/>
      <c r="Q66" s="128">
        <v>1950</v>
      </c>
      <c r="R66" s="109">
        <v>2530.1999999999998</v>
      </c>
      <c r="S66" s="109"/>
      <c r="T66" s="168">
        <v>1400</v>
      </c>
      <c r="U66" s="497" t="s">
        <v>875</v>
      </c>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91"/>
      <c r="HC66" s="91"/>
      <c r="HD66" s="91"/>
      <c r="HE66" s="91"/>
      <c r="HF66" s="91"/>
      <c r="HG66" s="91"/>
      <c r="HH66" s="91"/>
      <c r="HI66" s="91"/>
      <c r="HJ66" s="91"/>
      <c r="HK66" s="91"/>
      <c r="HL66" s="91"/>
      <c r="HM66" s="91"/>
      <c r="HN66" s="91"/>
      <c r="HO66" s="91"/>
      <c r="HP66" s="91"/>
      <c r="HQ66" s="91"/>
      <c r="HR66" s="91"/>
      <c r="HS66" s="91"/>
      <c r="HT66" s="91"/>
      <c r="HU66" s="91"/>
      <c r="HV66" s="91"/>
      <c r="HW66" s="91"/>
      <c r="HX66" s="91"/>
      <c r="HY66" s="91"/>
      <c r="HZ66" s="91"/>
      <c r="IA66" s="91"/>
      <c r="IB66" s="91"/>
      <c r="IC66" s="91"/>
      <c r="ID66" s="91"/>
      <c r="IE66" s="91"/>
    </row>
    <row r="67" spans="1:239" s="113" customFormat="1" ht="31.5">
      <c r="A67" s="92">
        <v>32</v>
      </c>
      <c r="B67" s="114" t="s">
        <v>380</v>
      </c>
      <c r="C67" s="114"/>
      <c r="D67" s="114"/>
      <c r="E67" s="109" t="s">
        <v>524</v>
      </c>
      <c r="F67" s="96" t="s">
        <v>575</v>
      </c>
      <c r="G67" s="495"/>
      <c r="H67" s="66" t="s">
        <v>101</v>
      </c>
      <c r="I67" s="29">
        <v>2016</v>
      </c>
      <c r="J67" s="29">
        <v>2018</v>
      </c>
      <c r="K67" s="247" t="s">
        <v>381</v>
      </c>
      <c r="L67" s="128">
        <v>4500</v>
      </c>
      <c r="M67" s="128"/>
      <c r="N67" s="128">
        <v>4500</v>
      </c>
      <c r="O67" s="128">
        <v>1725</v>
      </c>
      <c r="P67" s="128"/>
      <c r="Q67" s="128">
        <v>1725</v>
      </c>
      <c r="R67" s="109">
        <v>2325</v>
      </c>
      <c r="S67" s="109"/>
      <c r="T67" s="168">
        <v>1400</v>
      </c>
      <c r="U67" s="497" t="s">
        <v>883</v>
      </c>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row>
    <row r="68" spans="1:239" s="155" customFormat="1" ht="31.5">
      <c r="A68" s="92">
        <v>33</v>
      </c>
      <c r="B68" s="114" t="s">
        <v>382</v>
      </c>
      <c r="C68" s="114"/>
      <c r="D68" s="114"/>
      <c r="E68" s="109" t="s">
        <v>524</v>
      </c>
      <c r="F68" s="96" t="s">
        <v>575</v>
      </c>
      <c r="G68" s="495"/>
      <c r="H68" s="25" t="s">
        <v>57</v>
      </c>
      <c r="I68" s="29">
        <v>2016</v>
      </c>
      <c r="J68" s="29">
        <v>2018</v>
      </c>
      <c r="K68" s="247" t="s">
        <v>383</v>
      </c>
      <c r="L68" s="128">
        <v>3000</v>
      </c>
      <c r="M68" s="128"/>
      <c r="N68" s="128">
        <v>3000</v>
      </c>
      <c r="O68" s="128">
        <v>1200</v>
      </c>
      <c r="P68" s="128"/>
      <c r="Q68" s="128">
        <v>1200</v>
      </c>
      <c r="R68" s="109">
        <v>1500</v>
      </c>
      <c r="S68" s="109"/>
      <c r="T68" s="168">
        <v>780</v>
      </c>
      <c r="U68" s="76" t="s">
        <v>884</v>
      </c>
      <c r="V68" s="91"/>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row>
    <row r="69" spans="1:239" s="155" customFormat="1" ht="31.5">
      <c r="A69" s="92">
        <v>34</v>
      </c>
      <c r="B69" s="114" t="s">
        <v>384</v>
      </c>
      <c r="C69" s="114"/>
      <c r="D69" s="114"/>
      <c r="E69" s="109" t="s">
        <v>524</v>
      </c>
      <c r="F69" s="96" t="s">
        <v>575</v>
      </c>
      <c r="G69" s="495"/>
      <c r="H69" s="110" t="s">
        <v>95</v>
      </c>
      <c r="I69" s="29">
        <v>2016</v>
      </c>
      <c r="J69" s="29">
        <v>2018</v>
      </c>
      <c r="K69" s="247" t="s">
        <v>385</v>
      </c>
      <c r="L69" s="93">
        <v>4500</v>
      </c>
      <c r="M69" s="93"/>
      <c r="N69" s="93">
        <v>4500</v>
      </c>
      <c r="O69" s="93">
        <v>1775</v>
      </c>
      <c r="P69" s="93"/>
      <c r="Q69" s="93">
        <v>1775</v>
      </c>
      <c r="R69" s="109">
        <v>2275</v>
      </c>
      <c r="S69" s="109"/>
      <c r="T69" s="168">
        <v>1250</v>
      </c>
      <c r="U69" s="76" t="s">
        <v>783</v>
      </c>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row>
    <row r="70" spans="1:239" s="113" customFormat="1" ht="31.5">
      <c r="A70" s="92">
        <v>35</v>
      </c>
      <c r="B70" s="114" t="s">
        <v>386</v>
      </c>
      <c r="C70" s="114"/>
      <c r="D70" s="114"/>
      <c r="E70" s="109" t="s">
        <v>524</v>
      </c>
      <c r="F70" s="96" t="s">
        <v>575</v>
      </c>
      <c r="G70" s="495"/>
      <c r="H70" s="110" t="s">
        <v>95</v>
      </c>
      <c r="I70" s="29">
        <v>2016</v>
      </c>
      <c r="J70" s="29">
        <v>2018</v>
      </c>
      <c r="K70" s="247" t="s">
        <v>387</v>
      </c>
      <c r="L70" s="128">
        <v>6324</v>
      </c>
      <c r="M70" s="128"/>
      <c r="N70" s="128">
        <v>6324</v>
      </c>
      <c r="O70" s="109">
        <v>2400</v>
      </c>
      <c r="P70" s="109"/>
      <c r="Q70" s="109">
        <v>2400</v>
      </c>
      <c r="R70" s="109">
        <v>3291.6000000000004</v>
      </c>
      <c r="S70" s="109"/>
      <c r="T70" s="109">
        <v>1600</v>
      </c>
      <c r="U70" s="76" t="s">
        <v>787</v>
      </c>
    </row>
    <row r="71" spans="1:239" s="91" customFormat="1" ht="31.5">
      <c r="A71" s="92">
        <v>36</v>
      </c>
      <c r="B71" s="114" t="s">
        <v>388</v>
      </c>
      <c r="C71" s="114"/>
      <c r="D71" s="114"/>
      <c r="E71" s="109" t="s">
        <v>524</v>
      </c>
      <c r="F71" s="96" t="s">
        <v>575</v>
      </c>
      <c r="G71" s="495"/>
      <c r="H71" s="66" t="s">
        <v>15</v>
      </c>
      <c r="I71" s="29">
        <v>2016</v>
      </c>
      <c r="J71" s="29">
        <v>2018</v>
      </c>
      <c r="K71" s="247" t="s">
        <v>389</v>
      </c>
      <c r="L71" s="128">
        <v>4000</v>
      </c>
      <c r="M71" s="128"/>
      <c r="N71" s="128">
        <v>4000</v>
      </c>
      <c r="O71" s="128">
        <v>1550</v>
      </c>
      <c r="P71" s="128"/>
      <c r="Q71" s="128">
        <v>1550</v>
      </c>
      <c r="R71" s="109">
        <v>2050</v>
      </c>
      <c r="S71" s="109"/>
      <c r="T71" s="109">
        <v>1000</v>
      </c>
      <c r="U71" s="76" t="s">
        <v>885</v>
      </c>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c r="DS71" s="155"/>
      <c r="DT71" s="155"/>
      <c r="DU71" s="155"/>
      <c r="DV71" s="155"/>
      <c r="DW71" s="155"/>
      <c r="DX71" s="155"/>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5"/>
      <c r="EU71" s="155"/>
      <c r="EV71" s="155"/>
      <c r="EW71" s="155"/>
      <c r="EX71" s="155"/>
      <c r="EY71" s="155"/>
      <c r="EZ71" s="155"/>
      <c r="FA71" s="155"/>
      <c r="FB71" s="155"/>
      <c r="FC71" s="155"/>
      <c r="FD71" s="155"/>
      <c r="FE71" s="155"/>
      <c r="FF71" s="155"/>
      <c r="FG71" s="155"/>
      <c r="FH71" s="155"/>
      <c r="FI71" s="155"/>
      <c r="FJ71" s="155"/>
      <c r="FK71" s="155"/>
      <c r="FL71" s="155"/>
      <c r="FM71" s="155"/>
      <c r="FN71" s="155"/>
      <c r="FO71" s="155"/>
      <c r="FP71" s="155"/>
      <c r="FQ71" s="155"/>
      <c r="FR71" s="155"/>
      <c r="FS71" s="155"/>
      <c r="FT71" s="155"/>
      <c r="FU71" s="155"/>
      <c r="FV71" s="155"/>
      <c r="FW71" s="155"/>
      <c r="FX71" s="155"/>
      <c r="FY71" s="155"/>
      <c r="FZ71" s="155"/>
      <c r="GA71" s="155"/>
      <c r="GB71" s="155"/>
      <c r="GC71" s="155"/>
      <c r="GD71" s="155"/>
      <c r="GE71" s="155"/>
      <c r="GF71" s="155"/>
      <c r="GG71" s="155"/>
      <c r="GH71" s="155"/>
      <c r="GI71" s="155"/>
      <c r="GJ71" s="155"/>
      <c r="GK71" s="155"/>
      <c r="GL71" s="155"/>
      <c r="GM71" s="155"/>
      <c r="GN71" s="155"/>
      <c r="GO71" s="155"/>
      <c r="GP71" s="155"/>
      <c r="GQ71" s="155"/>
      <c r="GR71" s="155"/>
      <c r="GS71" s="155"/>
      <c r="GT71" s="155"/>
      <c r="GU71" s="155"/>
      <c r="GV71" s="155"/>
      <c r="GW71" s="155"/>
      <c r="GX71" s="155"/>
      <c r="GY71" s="155"/>
      <c r="GZ71" s="155"/>
      <c r="HA71" s="155"/>
      <c r="HB71" s="155"/>
      <c r="HC71" s="155"/>
      <c r="HD71" s="155"/>
      <c r="HE71" s="155"/>
      <c r="HF71" s="155"/>
      <c r="HG71" s="155"/>
      <c r="HH71" s="155"/>
      <c r="HI71" s="155"/>
      <c r="HJ71" s="155"/>
      <c r="HK71" s="155"/>
      <c r="HL71" s="155"/>
      <c r="HM71" s="155"/>
      <c r="HN71" s="155"/>
      <c r="HO71" s="155"/>
      <c r="HP71" s="155"/>
      <c r="HQ71" s="155"/>
      <c r="HR71" s="155"/>
      <c r="HS71" s="155"/>
      <c r="HT71" s="155"/>
      <c r="HU71" s="155"/>
      <c r="HV71" s="155"/>
      <c r="HW71" s="155"/>
      <c r="HX71" s="155"/>
      <c r="HY71" s="155"/>
      <c r="HZ71" s="155"/>
      <c r="IA71" s="155"/>
      <c r="IB71" s="155"/>
      <c r="IC71" s="155"/>
      <c r="ID71" s="155"/>
      <c r="IE71" s="155"/>
    </row>
    <row r="72" spans="1:239" s="113" customFormat="1" ht="31.5">
      <c r="A72" s="92">
        <v>37</v>
      </c>
      <c r="B72" s="114" t="s">
        <v>390</v>
      </c>
      <c r="C72" s="114"/>
      <c r="D72" s="114"/>
      <c r="E72" s="109" t="s">
        <v>524</v>
      </c>
      <c r="F72" s="96" t="s">
        <v>575</v>
      </c>
      <c r="G72" s="495"/>
      <c r="H72" s="25" t="s">
        <v>57</v>
      </c>
      <c r="I72" s="29">
        <v>2016</v>
      </c>
      <c r="J72" s="29">
        <v>2018</v>
      </c>
      <c r="K72" s="247" t="s">
        <v>391</v>
      </c>
      <c r="L72" s="128">
        <v>3200</v>
      </c>
      <c r="M72" s="128"/>
      <c r="N72" s="128">
        <v>3200</v>
      </c>
      <c r="O72" s="128">
        <v>1270</v>
      </c>
      <c r="P72" s="128"/>
      <c r="Q72" s="128">
        <v>1270</v>
      </c>
      <c r="R72" s="109">
        <v>1610</v>
      </c>
      <c r="S72" s="109"/>
      <c r="T72" s="168">
        <v>850</v>
      </c>
      <c r="U72" s="497" t="s">
        <v>886</v>
      </c>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c r="DS72" s="155"/>
      <c r="DT72" s="155"/>
      <c r="DU72" s="155"/>
      <c r="DV72" s="155"/>
      <c r="DW72" s="155"/>
      <c r="DX72" s="155"/>
      <c r="DY72" s="155"/>
      <c r="DZ72" s="155"/>
      <c r="EA72" s="155"/>
      <c r="EB72" s="155"/>
      <c r="EC72" s="155"/>
      <c r="ED72" s="155"/>
      <c r="EE72" s="155"/>
      <c r="EF72" s="155"/>
      <c r="EG72" s="155"/>
      <c r="EH72" s="155"/>
      <c r="EI72" s="155"/>
      <c r="EJ72" s="155"/>
      <c r="EK72" s="155"/>
      <c r="EL72" s="155"/>
      <c r="EM72" s="155"/>
      <c r="EN72" s="155"/>
      <c r="EO72" s="155"/>
      <c r="EP72" s="155"/>
      <c r="EQ72" s="155"/>
      <c r="ER72" s="155"/>
      <c r="ES72" s="155"/>
      <c r="ET72" s="155"/>
      <c r="EU72" s="155"/>
      <c r="EV72" s="155"/>
      <c r="EW72" s="155"/>
      <c r="EX72" s="155"/>
      <c r="EY72" s="155"/>
      <c r="EZ72" s="155"/>
      <c r="FA72" s="155"/>
      <c r="FB72" s="155"/>
      <c r="FC72" s="155"/>
      <c r="FD72" s="155"/>
      <c r="FE72" s="155"/>
      <c r="FF72" s="155"/>
      <c r="FG72" s="155"/>
      <c r="FH72" s="155"/>
      <c r="FI72" s="155"/>
      <c r="FJ72" s="155"/>
      <c r="FK72" s="155"/>
      <c r="FL72" s="155"/>
      <c r="FM72" s="155"/>
      <c r="FN72" s="155"/>
      <c r="FO72" s="155"/>
      <c r="FP72" s="155"/>
      <c r="FQ72" s="155"/>
      <c r="FR72" s="155"/>
      <c r="FS72" s="155"/>
      <c r="FT72" s="155"/>
      <c r="FU72" s="155"/>
      <c r="FV72" s="155"/>
      <c r="FW72" s="155"/>
      <c r="FX72" s="155"/>
      <c r="FY72" s="155"/>
      <c r="FZ72" s="155"/>
      <c r="GA72" s="155"/>
      <c r="GB72" s="155"/>
      <c r="GC72" s="155"/>
      <c r="GD72" s="155"/>
      <c r="GE72" s="155"/>
      <c r="GF72" s="155"/>
      <c r="GG72" s="155"/>
      <c r="GH72" s="155"/>
      <c r="GI72" s="155"/>
      <c r="GJ72" s="155"/>
      <c r="GK72" s="155"/>
      <c r="GL72" s="155"/>
      <c r="GM72" s="155"/>
      <c r="GN72" s="155"/>
      <c r="GO72" s="155"/>
      <c r="GP72" s="155"/>
      <c r="GQ72" s="155"/>
      <c r="GR72" s="155"/>
      <c r="GS72" s="155"/>
      <c r="GT72" s="155"/>
      <c r="GU72" s="155"/>
      <c r="GV72" s="155"/>
      <c r="GW72" s="155"/>
      <c r="GX72" s="155"/>
      <c r="GY72" s="155"/>
      <c r="GZ72" s="155"/>
      <c r="HA72" s="155"/>
      <c r="HB72" s="155"/>
      <c r="HC72" s="155"/>
      <c r="HD72" s="155"/>
      <c r="HE72" s="155"/>
      <c r="HF72" s="155"/>
      <c r="HG72" s="155"/>
      <c r="HH72" s="155"/>
      <c r="HI72" s="155"/>
      <c r="HJ72" s="155"/>
      <c r="HK72" s="155"/>
      <c r="HL72" s="155"/>
      <c r="HM72" s="155"/>
      <c r="HN72" s="155"/>
      <c r="HO72" s="155"/>
      <c r="HP72" s="155"/>
      <c r="HQ72" s="155"/>
      <c r="HR72" s="155"/>
      <c r="HS72" s="155"/>
      <c r="HT72" s="155"/>
      <c r="HU72" s="155"/>
      <c r="HV72" s="155"/>
      <c r="HW72" s="155"/>
      <c r="HX72" s="155"/>
      <c r="HY72" s="155"/>
      <c r="HZ72" s="155"/>
      <c r="IA72" s="155"/>
      <c r="IB72" s="155"/>
      <c r="IC72" s="155"/>
      <c r="ID72" s="155"/>
      <c r="IE72" s="155"/>
    </row>
    <row r="73" spans="1:239" s="91" customFormat="1" ht="31.5">
      <c r="A73" s="92">
        <v>38</v>
      </c>
      <c r="B73" s="248" t="s">
        <v>392</v>
      </c>
      <c r="C73" s="248"/>
      <c r="D73" s="248"/>
      <c r="E73" s="109" t="s">
        <v>524</v>
      </c>
      <c r="F73" s="96" t="s">
        <v>575</v>
      </c>
      <c r="G73" s="495"/>
      <c r="H73" s="66" t="s">
        <v>101</v>
      </c>
      <c r="I73" s="29">
        <v>2016</v>
      </c>
      <c r="J73" s="29">
        <v>2018</v>
      </c>
      <c r="K73" s="496" t="s">
        <v>393</v>
      </c>
      <c r="L73" s="128">
        <v>4800</v>
      </c>
      <c r="M73" s="128"/>
      <c r="N73" s="128">
        <v>4800</v>
      </c>
      <c r="O73" s="128">
        <v>1830</v>
      </c>
      <c r="P73" s="128"/>
      <c r="Q73" s="128">
        <v>1830</v>
      </c>
      <c r="R73" s="109">
        <v>2490</v>
      </c>
      <c r="S73" s="109"/>
      <c r="T73" s="168">
        <v>1200</v>
      </c>
      <c r="U73" s="76" t="s">
        <v>887</v>
      </c>
    </row>
    <row r="74" spans="1:239" s="113" customFormat="1" ht="31.5">
      <c r="A74" s="92">
        <v>39</v>
      </c>
      <c r="B74" s="114" t="s">
        <v>394</v>
      </c>
      <c r="C74" s="114"/>
      <c r="D74" s="114"/>
      <c r="E74" s="109" t="s">
        <v>524</v>
      </c>
      <c r="F74" s="96" t="s">
        <v>575</v>
      </c>
      <c r="G74" s="109"/>
      <c r="H74" s="110" t="s">
        <v>95</v>
      </c>
      <c r="I74" s="29">
        <v>2016</v>
      </c>
      <c r="J74" s="29">
        <v>2018</v>
      </c>
      <c r="K74" s="247" t="s">
        <v>395</v>
      </c>
      <c r="L74" s="109">
        <v>3200</v>
      </c>
      <c r="M74" s="109"/>
      <c r="N74" s="109">
        <v>3200</v>
      </c>
      <c r="O74" s="109">
        <v>1270</v>
      </c>
      <c r="P74" s="109"/>
      <c r="Q74" s="109">
        <v>1270</v>
      </c>
      <c r="R74" s="109">
        <v>1610</v>
      </c>
      <c r="S74" s="109"/>
      <c r="T74" s="168">
        <v>800</v>
      </c>
      <c r="U74" s="497" t="s">
        <v>801</v>
      </c>
    </row>
    <row r="75" spans="1:239" s="91" customFormat="1" ht="31.5">
      <c r="A75" s="92">
        <v>40</v>
      </c>
      <c r="B75" s="114" t="s">
        <v>413</v>
      </c>
      <c r="C75" s="114"/>
      <c r="D75" s="114"/>
      <c r="E75" s="109" t="s">
        <v>524</v>
      </c>
      <c r="F75" s="96" t="s">
        <v>575</v>
      </c>
      <c r="G75" s="109"/>
      <c r="H75" s="28" t="s">
        <v>24</v>
      </c>
      <c r="I75" s="29">
        <v>2016</v>
      </c>
      <c r="J75" s="29">
        <v>2018</v>
      </c>
      <c r="K75" s="247" t="s">
        <v>414</v>
      </c>
      <c r="L75" s="93">
        <v>3000</v>
      </c>
      <c r="M75" s="93"/>
      <c r="N75" s="93">
        <v>3000</v>
      </c>
      <c r="O75" s="93">
        <v>1000</v>
      </c>
      <c r="P75" s="93"/>
      <c r="Q75" s="93">
        <v>1000</v>
      </c>
      <c r="R75" s="109">
        <v>1700</v>
      </c>
      <c r="S75" s="109"/>
      <c r="T75" s="168">
        <v>900</v>
      </c>
      <c r="U75" s="477" t="s">
        <v>850</v>
      </c>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row>
    <row r="76" spans="1:239" s="113" customFormat="1" ht="25.5">
      <c r="A76" s="92">
        <v>41</v>
      </c>
      <c r="B76" s="493" t="s">
        <v>415</v>
      </c>
      <c r="C76" s="493"/>
      <c r="D76" s="493"/>
      <c r="E76" s="109" t="s">
        <v>524</v>
      </c>
      <c r="F76" s="96" t="s">
        <v>575</v>
      </c>
      <c r="G76" s="109"/>
      <c r="H76" s="110" t="s">
        <v>95</v>
      </c>
      <c r="I76" s="29">
        <v>2016</v>
      </c>
      <c r="J76" s="29">
        <v>2018</v>
      </c>
      <c r="K76" s="496" t="s">
        <v>416</v>
      </c>
      <c r="L76" s="498">
        <v>1888</v>
      </c>
      <c r="M76" s="93"/>
      <c r="N76" s="93">
        <v>1888</v>
      </c>
      <c r="O76" s="93">
        <v>150</v>
      </c>
      <c r="P76" s="93"/>
      <c r="Q76" s="93">
        <v>150</v>
      </c>
      <c r="R76" s="109">
        <v>1549</v>
      </c>
      <c r="S76" s="109"/>
      <c r="T76" s="109">
        <v>600</v>
      </c>
      <c r="U76" s="109" t="s">
        <v>888</v>
      </c>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row>
    <row r="77" spans="1:239" s="155" customFormat="1" ht="31.5">
      <c r="A77" s="92">
        <v>42</v>
      </c>
      <c r="B77" s="248" t="s">
        <v>419</v>
      </c>
      <c r="C77" s="248"/>
      <c r="D77" s="248"/>
      <c r="E77" s="109" t="s">
        <v>524</v>
      </c>
      <c r="F77" s="96" t="s">
        <v>575</v>
      </c>
      <c r="G77" s="109"/>
      <c r="H77" s="66" t="s">
        <v>85</v>
      </c>
      <c r="I77" s="29">
        <v>2016</v>
      </c>
      <c r="J77" s="29">
        <v>2018</v>
      </c>
      <c r="K77" s="496" t="s">
        <v>420</v>
      </c>
      <c r="L77" s="93">
        <v>2578</v>
      </c>
      <c r="M77" s="93"/>
      <c r="N77" s="93">
        <v>2578</v>
      </c>
      <c r="O77" s="93">
        <v>1265</v>
      </c>
      <c r="P77" s="93"/>
      <c r="Q77" s="93">
        <v>1265</v>
      </c>
      <c r="R77" s="168">
        <v>1055</v>
      </c>
      <c r="S77" s="168"/>
      <c r="T77" s="168">
        <v>550</v>
      </c>
      <c r="U77" s="477" t="s">
        <v>742</v>
      </c>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row>
    <row r="78" spans="1:239" s="91" customFormat="1" ht="31.5">
      <c r="A78" s="92">
        <v>43</v>
      </c>
      <c r="B78" s="114" t="s">
        <v>511</v>
      </c>
      <c r="C78" s="114"/>
      <c r="D78" s="114"/>
      <c r="E78" s="109" t="s">
        <v>524</v>
      </c>
      <c r="F78" s="96" t="s">
        <v>575</v>
      </c>
      <c r="G78" s="109"/>
      <c r="H78" s="66" t="s">
        <v>15</v>
      </c>
      <c r="I78" s="29">
        <v>2016</v>
      </c>
      <c r="J78" s="29">
        <v>2018</v>
      </c>
      <c r="K78" s="247" t="s">
        <v>512</v>
      </c>
      <c r="L78" s="93">
        <v>2994</v>
      </c>
      <c r="M78" s="93"/>
      <c r="N78" s="93">
        <v>2394</v>
      </c>
      <c r="O78" s="93">
        <v>600</v>
      </c>
      <c r="P78" s="93"/>
      <c r="Q78" s="93"/>
      <c r="R78" s="109">
        <v>2394</v>
      </c>
      <c r="S78" s="109"/>
      <c r="T78" s="168">
        <v>339</v>
      </c>
      <c r="U78" s="497" t="s">
        <v>885</v>
      </c>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row>
    <row r="79" spans="1:239" s="258" customFormat="1" ht="24.75" customHeight="1">
      <c r="A79" s="249" t="s">
        <v>724</v>
      </c>
      <c r="B79" s="250" t="s">
        <v>910</v>
      </c>
      <c r="C79" s="250"/>
      <c r="D79" s="250"/>
      <c r="E79" s="251"/>
      <c r="F79" s="252"/>
      <c r="G79" s="251"/>
      <c r="H79" s="371"/>
      <c r="I79" s="255"/>
      <c r="J79" s="255"/>
      <c r="K79" s="256"/>
      <c r="L79" s="476">
        <f t="shared" ref="L79:T79" si="10">SUBTOTAL(109,L80:L122)</f>
        <v>170863.3</v>
      </c>
      <c r="M79" s="476">
        <f t="shared" si="10"/>
        <v>0</v>
      </c>
      <c r="N79" s="476">
        <f t="shared" si="10"/>
        <v>170863.3</v>
      </c>
      <c r="O79" s="476">
        <f t="shared" si="10"/>
        <v>1485</v>
      </c>
      <c r="P79" s="476">
        <f t="shared" si="10"/>
        <v>0</v>
      </c>
      <c r="Q79" s="476">
        <f t="shared" si="10"/>
        <v>1485</v>
      </c>
      <c r="R79" s="476">
        <f t="shared" si="10"/>
        <v>152294.1</v>
      </c>
      <c r="S79" s="476">
        <f t="shared" si="10"/>
        <v>0</v>
      </c>
      <c r="T79" s="476">
        <f t="shared" si="10"/>
        <v>45205</v>
      </c>
      <c r="U79" s="478"/>
    </row>
    <row r="80" spans="1:239" s="91" customFormat="1" ht="31.5">
      <c r="A80" s="92">
        <v>1</v>
      </c>
      <c r="B80" s="114" t="s">
        <v>422</v>
      </c>
      <c r="C80" s="114"/>
      <c r="D80" s="114"/>
      <c r="E80" s="109" t="s">
        <v>524</v>
      </c>
      <c r="F80" s="96" t="s">
        <v>575</v>
      </c>
      <c r="G80" s="109"/>
      <c r="H80" s="110" t="s">
        <v>95</v>
      </c>
      <c r="I80" s="29">
        <v>2017</v>
      </c>
      <c r="J80" s="29">
        <v>2019</v>
      </c>
      <c r="K80" s="247" t="s">
        <v>423</v>
      </c>
      <c r="L80" s="128">
        <v>2600</v>
      </c>
      <c r="M80" s="128"/>
      <c r="N80" s="128">
        <v>2600</v>
      </c>
      <c r="O80" s="93">
        <v>75</v>
      </c>
      <c r="P80" s="93"/>
      <c r="Q80" s="93">
        <v>75</v>
      </c>
      <c r="R80" s="109">
        <v>2265</v>
      </c>
      <c r="S80" s="109"/>
      <c r="T80" s="109">
        <v>650</v>
      </c>
      <c r="U80" s="109" t="s">
        <v>865</v>
      </c>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row>
    <row r="81" spans="1:239" s="113" customFormat="1" ht="25.5">
      <c r="A81" s="92">
        <v>2</v>
      </c>
      <c r="B81" s="248" t="s">
        <v>424</v>
      </c>
      <c r="D81" s="248"/>
      <c r="E81" s="109" t="s">
        <v>524</v>
      </c>
      <c r="F81" s="96" t="s">
        <v>575</v>
      </c>
      <c r="G81" s="109"/>
      <c r="H81" s="110" t="s">
        <v>95</v>
      </c>
      <c r="I81" s="29">
        <v>2017</v>
      </c>
      <c r="J81" s="29">
        <v>2019</v>
      </c>
      <c r="K81" s="247" t="s">
        <v>425</v>
      </c>
      <c r="L81" s="128">
        <v>4556</v>
      </c>
      <c r="M81" s="128"/>
      <c r="N81" s="128">
        <v>4556</v>
      </c>
      <c r="O81" s="93">
        <v>75</v>
      </c>
      <c r="P81" s="93"/>
      <c r="Q81" s="93">
        <v>75</v>
      </c>
      <c r="R81" s="109">
        <v>4025</v>
      </c>
      <c r="S81" s="109"/>
      <c r="T81" s="109">
        <v>1120</v>
      </c>
      <c r="U81" s="109" t="s">
        <v>889</v>
      </c>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row>
    <row r="82" spans="1:239" s="91" customFormat="1" ht="25.5">
      <c r="A82" s="92">
        <v>3</v>
      </c>
      <c r="B82" s="248" t="s">
        <v>428</v>
      </c>
      <c r="C82" s="248"/>
      <c r="D82" s="248"/>
      <c r="E82" s="109" t="s">
        <v>524</v>
      </c>
      <c r="F82" s="96" t="s">
        <v>575</v>
      </c>
      <c r="G82" s="109"/>
      <c r="H82" s="110" t="s">
        <v>95</v>
      </c>
      <c r="I82" s="29">
        <v>2017</v>
      </c>
      <c r="J82" s="29">
        <v>2019</v>
      </c>
      <c r="K82" s="247" t="s">
        <v>429</v>
      </c>
      <c r="L82" s="128">
        <v>2488</v>
      </c>
      <c r="M82" s="128"/>
      <c r="N82" s="128">
        <v>2488</v>
      </c>
      <c r="O82" s="93">
        <v>75</v>
      </c>
      <c r="P82" s="93"/>
      <c r="Q82" s="93">
        <v>75</v>
      </c>
      <c r="R82" s="109">
        <v>2164</v>
      </c>
      <c r="S82" s="109"/>
      <c r="T82" s="109">
        <v>650</v>
      </c>
      <c r="U82" s="109" t="s">
        <v>890</v>
      </c>
    </row>
    <row r="83" spans="1:239" s="91" customFormat="1" ht="31.5">
      <c r="A83" s="92">
        <v>4</v>
      </c>
      <c r="B83" s="114" t="s">
        <v>432</v>
      </c>
      <c r="C83" s="114"/>
      <c r="D83" s="114"/>
      <c r="E83" s="109" t="s">
        <v>524</v>
      </c>
      <c r="F83" s="96" t="s">
        <v>575</v>
      </c>
      <c r="G83" s="109"/>
      <c r="H83" s="494" t="s">
        <v>85</v>
      </c>
      <c r="I83" s="29">
        <v>2017</v>
      </c>
      <c r="J83" s="29">
        <v>2019</v>
      </c>
      <c r="K83" s="247" t="s">
        <v>433</v>
      </c>
      <c r="L83" s="128">
        <v>2890</v>
      </c>
      <c r="M83" s="128"/>
      <c r="N83" s="128">
        <v>2890</v>
      </c>
      <c r="O83" s="93">
        <v>75</v>
      </c>
      <c r="P83" s="93"/>
      <c r="Q83" s="93">
        <v>75</v>
      </c>
      <c r="R83" s="109">
        <v>2526</v>
      </c>
      <c r="S83" s="109"/>
      <c r="T83" s="109">
        <v>730</v>
      </c>
      <c r="U83" s="109" t="s">
        <v>759</v>
      </c>
    </row>
    <row r="84" spans="1:239" s="155" customFormat="1" ht="31.5">
      <c r="A84" s="92">
        <v>5</v>
      </c>
      <c r="B84" s="114" t="s">
        <v>434</v>
      </c>
      <c r="C84" s="114"/>
      <c r="D84" s="114"/>
      <c r="E84" s="109" t="s">
        <v>524</v>
      </c>
      <c r="F84" s="96" t="s">
        <v>575</v>
      </c>
      <c r="G84" s="109"/>
      <c r="H84" s="28" t="s">
        <v>24</v>
      </c>
      <c r="I84" s="29">
        <v>2017</v>
      </c>
      <c r="J84" s="29">
        <v>2019</v>
      </c>
      <c r="K84" s="247" t="s">
        <v>435</v>
      </c>
      <c r="L84" s="128">
        <v>2743</v>
      </c>
      <c r="M84" s="128"/>
      <c r="N84" s="128">
        <v>2743</v>
      </c>
      <c r="O84" s="93">
        <v>75</v>
      </c>
      <c r="P84" s="93"/>
      <c r="Q84" s="93">
        <v>75</v>
      </c>
      <c r="R84" s="168">
        <v>2394</v>
      </c>
      <c r="S84" s="168"/>
      <c r="T84" s="168">
        <v>740</v>
      </c>
      <c r="U84" s="477" t="s">
        <v>741</v>
      </c>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row>
    <row r="85" spans="1:239" s="91" customFormat="1" ht="31.5">
      <c r="A85" s="92">
        <v>6</v>
      </c>
      <c r="B85" s="248" t="s">
        <v>436</v>
      </c>
      <c r="C85" s="248"/>
      <c r="D85" s="248"/>
      <c r="E85" s="109" t="s">
        <v>524</v>
      </c>
      <c r="F85" s="96" t="s">
        <v>575</v>
      </c>
      <c r="G85" s="109"/>
      <c r="H85" s="110" t="s">
        <v>95</v>
      </c>
      <c r="I85" s="29">
        <v>2017</v>
      </c>
      <c r="J85" s="29">
        <v>2019</v>
      </c>
      <c r="K85" s="247" t="s">
        <v>437</v>
      </c>
      <c r="L85" s="93">
        <v>5000</v>
      </c>
      <c r="M85" s="93"/>
      <c r="N85" s="93">
        <v>5000</v>
      </c>
      <c r="O85" s="93">
        <v>170</v>
      </c>
      <c r="P85" s="93"/>
      <c r="Q85" s="93">
        <v>170</v>
      </c>
      <c r="R85" s="168">
        <v>4330</v>
      </c>
      <c r="S85" s="168"/>
      <c r="T85" s="168">
        <v>1200</v>
      </c>
      <c r="U85" s="109" t="s">
        <v>891</v>
      </c>
    </row>
    <row r="86" spans="1:239" s="155" customFormat="1" ht="25.5">
      <c r="A86" s="92">
        <v>7</v>
      </c>
      <c r="B86" s="114" t="s">
        <v>440</v>
      </c>
      <c r="C86" s="114"/>
      <c r="D86" s="114"/>
      <c r="E86" s="109" t="s">
        <v>524</v>
      </c>
      <c r="F86" s="96" t="s">
        <v>575</v>
      </c>
      <c r="G86" s="109"/>
      <c r="H86" s="110" t="s">
        <v>95</v>
      </c>
      <c r="I86" s="29">
        <v>2017</v>
      </c>
      <c r="J86" s="29">
        <v>2019</v>
      </c>
      <c r="K86" s="247" t="s">
        <v>441</v>
      </c>
      <c r="L86" s="93">
        <v>2952</v>
      </c>
      <c r="M86" s="93"/>
      <c r="N86" s="93">
        <v>2952</v>
      </c>
      <c r="O86" s="93">
        <v>75</v>
      </c>
      <c r="P86" s="93"/>
      <c r="Q86" s="93">
        <v>75</v>
      </c>
      <c r="R86" s="168">
        <v>2582</v>
      </c>
      <c r="S86" s="168"/>
      <c r="T86" s="168">
        <v>750</v>
      </c>
      <c r="U86" s="477" t="s">
        <v>892</v>
      </c>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c r="GS86" s="113"/>
      <c r="GT86" s="113"/>
      <c r="GU86" s="113"/>
      <c r="GV86" s="113"/>
      <c r="GW86" s="113"/>
      <c r="GX86" s="113"/>
      <c r="GY86" s="113"/>
      <c r="GZ86" s="113"/>
      <c r="HA86" s="113"/>
      <c r="HB86" s="113"/>
      <c r="HC86" s="113"/>
      <c r="HD86" s="113"/>
      <c r="HE86" s="113"/>
      <c r="HF86" s="113"/>
      <c r="HG86" s="113"/>
      <c r="HH86" s="113"/>
      <c r="HI86" s="113"/>
      <c r="HJ86" s="113"/>
      <c r="HK86" s="113"/>
      <c r="HL86" s="113"/>
      <c r="HM86" s="113"/>
      <c r="HN86" s="113"/>
      <c r="HO86" s="113"/>
      <c r="HP86" s="113"/>
      <c r="HQ86" s="113"/>
      <c r="HR86" s="113"/>
      <c r="HS86" s="113"/>
      <c r="HT86" s="113"/>
      <c r="HU86" s="113"/>
      <c r="HV86" s="113"/>
      <c r="HW86" s="113"/>
      <c r="HX86" s="113"/>
      <c r="HY86" s="113"/>
      <c r="HZ86" s="113"/>
      <c r="IA86" s="113"/>
      <c r="IB86" s="113"/>
      <c r="IC86" s="113"/>
      <c r="ID86" s="113"/>
      <c r="IE86" s="113"/>
    </row>
    <row r="87" spans="1:239" s="113" customFormat="1" ht="31.5">
      <c r="A87" s="92">
        <v>8</v>
      </c>
      <c r="B87" s="114" t="s">
        <v>444</v>
      </c>
      <c r="C87" s="114"/>
      <c r="D87" s="114"/>
      <c r="E87" s="109" t="s">
        <v>524</v>
      </c>
      <c r="F87" s="96" t="s">
        <v>575</v>
      </c>
      <c r="G87" s="495"/>
      <c r="H87" s="66" t="s">
        <v>15</v>
      </c>
      <c r="I87" s="29">
        <v>2017</v>
      </c>
      <c r="J87" s="29">
        <v>2019</v>
      </c>
      <c r="K87" s="496" t="s">
        <v>445</v>
      </c>
      <c r="L87" s="128">
        <v>3891</v>
      </c>
      <c r="M87" s="128"/>
      <c r="N87" s="128">
        <v>3891</v>
      </c>
      <c r="O87" s="93">
        <v>100</v>
      </c>
      <c r="P87" s="93"/>
      <c r="Q87" s="93">
        <v>100</v>
      </c>
      <c r="R87" s="168">
        <v>3402</v>
      </c>
      <c r="S87" s="168"/>
      <c r="T87" s="168">
        <v>950</v>
      </c>
      <c r="U87" s="477" t="s">
        <v>893</v>
      </c>
      <c r="V87" s="155"/>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c r="ES87" s="155"/>
      <c r="ET87" s="155"/>
      <c r="EU87" s="155"/>
      <c r="EV87" s="155"/>
      <c r="EW87" s="155"/>
      <c r="EX87" s="155"/>
      <c r="EY87" s="155"/>
      <c r="EZ87" s="155"/>
      <c r="FA87" s="155"/>
      <c r="FB87" s="155"/>
      <c r="FC87" s="155"/>
      <c r="FD87" s="155"/>
      <c r="FE87" s="155"/>
      <c r="FF87" s="155"/>
      <c r="FG87" s="155"/>
      <c r="FH87" s="155"/>
      <c r="FI87" s="155"/>
      <c r="FJ87" s="155"/>
      <c r="FK87" s="155"/>
      <c r="FL87" s="155"/>
      <c r="FM87" s="155"/>
      <c r="FN87" s="155"/>
      <c r="FO87" s="155"/>
      <c r="FP87" s="155"/>
      <c r="FQ87" s="155"/>
      <c r="FR87" s="155"/>
      <c r="FS87" s="155"/>
      <c r="FT87" s="155"/>
      <c r="FU87" s="155"/>
      <c r="FV87" s="155"/>
      <c r="FW87" s="155"/>
      <c r="FX87" s="155"/>
      <c r="FY87" s="155"/>
      <c r="FZ87" s="155"/>
      <c r="GA87" s="155"/>
      <c r="GB87" s="155"/>
      <c r="GC87" s="155"/>
      <c r="GD87" s="155"/>
      <c r="GE87" s="155"/>
      <c r="GF87" s="155"/>
      <c r="GG87" s="155"/>
      <c r="GH87" s="155"/>
      <c r="GI87" s="155"/>
      <c r="GJ87" s="155"/>
      <c r="GK87" s="155"/>
      <c r="GL87" s="155"/>
      <c r="GM87" s="155"/>
      <c r="GN87" s="155"/>
      <c r="GO87" s="155"/>
      <c r="GP87" s="155"/>
      <c r="GQ87" s="155"/>
      <c r="GR87" s="155"/>
      <c r="GS87" s="155"/>
      <c r="GT87" s="155"/>
      <c r="GU87" s="155"/>
      <c r="GV87" s="155"/>
      <c r="GW87" s="155"/>
      <c r="GX87" s="155"/>
      <c r="GY87" s="155"/>
      <c r="GZ87" s="155"/>
      <c r="HA87" s="155"/>
      <c r="HB87" s="155"/>
      <c r="HC87" s="155"/>
      <c r="HD87" s="155"/>
      <c r="HE87" s="155"/>
      <c r="HF87" s="155"/>
      <c r="HG87" s="155"/>
      <c r="HH87" s="155"/>
      <c r="HI87" s="155"/>
      <c r="HJ87" s="155"/>
      <c r="HK87" s="155"/>
      <c r="HL87" s="155"/>
      <c r="HM87" s="155"/>
      <c r="HN87" s="155"/>
      <c r="HO87" s="155"/>
      <c r="HP87" s="155"/>
      <c r="HQ87" s="155"/>
      <c r="HR87" s="155"/>
      <c r="HS87" s="155"/>
      <c r="HT87" s="155"/>
      <c r="HU87" s="155"/>
      <c r="HV87" s="155"/>
      <c r="HW87" s="155"/>
      <c r="HX87" s="155"/>
      <c r="HY87" s="155"/>
      <c r="HZ87" s="155"/>
      <c r="IA87" s="155"/>
      <c r="IB87" s="155"/>
      <c r="IC87" s="155"/>
      <c r="ID87" s="155"/>
      <c r="IE87" s="155"/>
    </row>
    <row r="88" spans="1:239" s="155" customFormat="1" ht="25.5">
      <c r="A88" s="92">
        <v>9</v>
      </c>
      <c r="B88" s="114" t="s">
        <v>446</v>
      </c>
      <c r="C88" s="114"/>
      <c r="D88" s="114"/>
      <c r="E88" s="109" t="s">
        <v>524</v>
      </c>
      <c r="F88" s="96" t="s">
        <v>575</v>
      </c>
      <c r="G88" s="109"/>
      <c r="H88" s="110" t="s">
        <v>95</v>
      </c>
      <c r="I88" s="29">
        <v>2017</v>
      </c>
      <c r="J88" s="29">
        <v>2019</v>
      </c>
      <c r="K88" s="496" t="s">
        <v>447</v>
      </c>
      <c r="L88" s="128">
        <v>3637</v>
      </c>
      <c r="M88" s="128"/>
      <c r="N88" s="128">
        <v>3637</v>
      </c>
      <c r="O88" s="93">
        <v>75</v>
      </c>
      <c r="P88" s="93"/>
      <c r="Q88" s="93">
        <v>75</v>
      </c>
      <c r="R88" s="109">
        <v>3198</v>
      </c>
      <c r="S88" s="109"/>
      <c r="T88" s="168">
        <v>920</v>
      </c>
      <c r="U88" s="477" t="s">
        <v>894</v>
      </c>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c r="HG88" s="113"/>
      <c r="HH88" s="113"/>
      <c r="HI88" s="113"/>
      <c r="HJ88" s="113"/>
      <c r="HK88" s="113"/>
      <c r="HL88" s="113"/>
      <c r="HM88" s="113"/>
      <c r="HN88" s="113"/>
      <c r="HO88" s="113"/>
      <c r="HP88" s="113"/>
      <c r="HQ88" s="113"/>
      <c r="HR88" s="113"/>
      <c r="HS88" s="113"/>
      <c r="HT88" s="113"/>
      <c r="HU88" s="113"/>
      <c r="HV88" s="113"/>
      <c r="HW88" s="113"/>
      <c r="HX88" s="113"/>
      <c r="HY88" s="113"/>
      <c r="HZ88" s="113"/>
      <c r="IA88" s="113"/>
      <c r="IB88" s="113"/>
      <c r="IC88" s="113"/>
      <c r="ID88" s="113"/>
      <c r="IE88" s="113"/>
    </row>
    <row r="89" spans="1:239" s="155" customFormat="1" ht="31.5">
      <c r="A89" s="92">
        <v>10</v>
      </c>
      <c r="B89" s="114" t="s">
        <v>448</v>
      </c>
      <c r="C89" s="114"/>
      <c r="D89" s="114"/>
      <c r="E89" s="109" t="s">
        <v>524</v>
      </c>
      <c r="F89" s="96" t="s">
        <v>575</v>
      </c>
      <c r="G89" s="109"/>
      <c r="H89" s="25" t="s">
        <v>10</v>
      </c>
      <c r="I89" s="29">
        <v>2017</v>
      </c>
      <c r="J89" s="29">
        <v>2019</v>
      </c>
      <c r="K89" s="496" t="s">
        <v>449</v>
      </c>
      <c r="L89" s="128">
        <v>3523</v>
      </c>
      <c r="M89" s="128"/>
      <c r="N89" s="128">
        <v>3523</v>
      </c>
      <c r="O89" s="93">
        <v>100</v>
      </c>
      <c r="P89" s="93"/>
      <c r="Q89" s="93">
        <v>100</v>
      </c>
      <c r="R89" s="168">
        <v>3071</v>
      </c>
      <c r="S89" s="168"/>
      <c r="T89" s="168">
        <v>900</v>
      </c>
      <c r="U89" s="477" t="s">
        <v>895</v>
      </c>
    </row>
    <row r="90" spans="1:239" s="155" customFormat="1" ht="25.5">
      <c r="A90" s="92">
        <v>11</v>
      </c>
      <c r="B90" s="114" t="s">
        <v>450</v>
      </c>
      <c r="C90" s="114"/>
      <c r="D90" s="114"/>
      <c r="E90" s="109" t="s">
        <v>524</v>
      </c>
      <c r="F90" s="96" t="s">
        <v>575</v>
      </c>
      <c r="G90" s="109"/>
      <c r="H90" s="66" t="s">
        <v>101</v>
      </c>
      <c r="I90" s="29">
        <v>2017</v>
      </c>
      <c r="J90" s="29">
        <v>2019</v>
      </c>
      <c r="K90" s="170" t="s">
        <v>667</v>
      </c>
      <c r="L90" s="128">
        <v>3200</v>
      </c>
      <c r="M90" s="128"/>
      <c r="N90" s="128">
        <v>3200</v>
      </c>
      <c r="O90" s="93">
        <v>75</v>
      </c>
      <c r="P90" s="93"/>
      <c r="Q90" s="93">
        <v>75</v>
      </c>
      <c r="R90" s="168">
        <v>2805</v>
      </c>
      <c r="S90" s="168"/>
      <c r="T90" s="168">
        <v>810</v>
      </c>
      <c r="U90" s="477" t="s">
        <v>754</v>
      </c>
    </row>
    <row r="91" spans="1:239" s="155" customFormat="1" ht="38.25" customHeight="1">
      <c r="A91" s="92">
        <v>12</v>
      </c>
      <c r="B91" s="114" t="s">
        <v>451</v>
      </c>
      <c r="C91" s="114"/>
      <c r="D91" s="114"/>
      <c r="E91" s="109" t="s">
        <v>524</v>
      </c>
      <c r="F91" s="96" t="s">
        <v>575</v>
      </c>
      <c r="G91" s="109"/>
      <c r="H91" s="66" t="s">
        <v>15</v>
      </c>
      <c r="I91" s="29">
        <v>2017</v>
      </c>
      <c r="J91" s="29">
        <v>2019</v>
      </c>
      <c r="K91" s="247" t="s">
        <v>665</v>
      </c>
      <c r="L91" s="93">
        <v>3710</v>
      </c>
      <c r="M91" s="93"/>
      <c r="N91" s="93">
        <v>3710</v>
      </c>
      <c r="O91" s="93">
        <v>100</v>
      </c>
      <c r="P91" s="93"/>
      <c r="Q91" s="93">
        <v>100</v>
      </c>
      <c r="R91" s="168">
        <v>3239</v>
      </c>
      <c r="S91" s="168"/>
      <c r="T91" s="168">
        <v>950</v>
      </c>
      <c r="U91" s="109" t="s">
        <v>896</v>
      </c>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row>
    <row r="92" spans="1:239" s="91" customFormat="1" ht="31.5">
      <c r="A92" s="92">
        <v>13</v>
      </c>
      <c r="B92" s="114" t="s">
        <v>452</v>
      </c>
      <c r="C92" s="114"/>
      <c r="D92" s="114"/>
      <c r="E92" s="109" t="s">
        <v>524</v>
      </c>
      <c r="F92" s="96" t="s">
        <v>575</v>
      </c>
      <c r="G92" s="109"/>
      <c r="H92" s="25" t="s">
        <v>57</v>
      </c>
      <c r="I92" s="29">
        <v>2017</v>
      </c>
      <c r="J92" s="29">
        <v>2019</v>
      </c>
      <c r="K92" s="247" t="s">
        <v>666</v>
      </c>
      <c r="L92" s="93">
        <v>3351</v>
      </c>
      <c r="M92" s="93"/>
      <c r="N92" s="93">
        <v>3351</v>
      </c>
      <c r="O92" s="93">
        <v>75</v>
      </c>
      <c r="P92" s="93"/>
      <c r="Q92" s="93">
        <v>75</v>
      </c>
      <c r="R92" s="168">
        <v>2941</v>
      </c>
      <c r="S92" s="168"/>
      <c r="T92" s="168">
        <v>760</v>
      </c>
      <c r="U92" s="109" t="s">
        <v>897</v>
      </c>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c r="GH92" s="113"/>
      <c r="GI92" s="113"/>
      <c r="GJ92" s="113"/>
      <c r="GK92" s="113"/>
      <c r="GL92" s="113"/>
      <c r="GM92" s="113"/>
      <c r="GN92" s="113"/>
      <c r="GO92" s="113"/>
      <c r="GP92" s="113"/>
      <c r="GQ92" s="113"/>
      <c r="GR92" s="113"/>
      <c r="GS92" s="113"/>
      <c r="GT92" s="113"/>
      <c r="GU92" s="113"/>
      <c r="GV92" s="113"/>
      <c r="GW92" s="113"/>
      <c r="GX92" s="113"/>
      <c r="GY92" s="113"/>
      <c r="GZ92" s="113"/>
      <c r="HA92" s="113"/>
      <c r="HB92" s="113"/>
      <c r="HC92" s="113"/>
      <c r="HD92" s="113"/>
      <c r="HE92" s="113"/>
      <c r="HF92" s="113"/>
      <c r="HG92" s="113"/>
      <c r="HH92" s="113"/>
      <c r="HI92" s="113"/>
      <c r="HJ92" s="113"/>
      <c r="HK92" s="113"/>
      <c r="HL92" s="113"/>
      <c r="HM92" s="113"/>
      <c r="HN92" s="113"/>
      <c r="HO92" s="113"/>
      <c r="HP92" s="113"/>
      <c r="HQ92" s="113"/>
      <c r="HR92" s="113"/>
      <c r="HS92" s="113"/>
      <c r="HT92" s="113"/>
      <c r="HU92" s="113"/>
      <c r="HV92" s="113"/>
      <c r="HW92" s="113"/>
      <c r="HX92" s="113"/>
      <c r="HY92" s="113"/>
      <c r="HZ92" s="113"/>
      <c r="IA92" s="113"/>
      <c r="IB92" s="113"/>
      <c r="IC92" s="113"/>
      <c r="ID92" s="113"/>
      <c r="IE92" s="113"/>
    </row>
    <row r="93" spans="1:239" s="113" customFormat="1" ht="25.5">
      <c r="A93" s="92">
        <v>14</v>
      </c>
      <c r="B93" s="114" t="s">
        <v>453</v>
      </c>
      <c r="C93" s="114"/>
      <c r="D93" s="114"/>
      <c r="E93" s="109" t="s">
        <v>524</v>
      </c>
      <c r="F93" s="96" t="s">
        <v>575</v>
      </c>
      <c r="G93" s="109"/>
      <c r="H93" s="110" t="s">
        <v>95</v>
      </c>
      <c r="I93" s="29">
        <v>2017</v>
      </c>
      <c r="J93" s="29">
        <v>2019</v>
      </c>
      <c r="K93" s="247" t="s">
        <v>454</v>
      </c>
      <c r="L93" s="128">
        <v>3989</v>
      </c>
      <c r="M93" s="128"/>
      <c r="N93" s="128">
        <v>3989</v>
      </c>
      <c r="O93" s="93">
        <v>100</v>
      </c>
      <c r="P93" s="93"/>
      <c r="Q93" s="93">
        <v>100</v>
      </c>
      <c r="R93" s="168">
        <v>3490</v>
      </c>
      <c r="S93" s="168"/>
      <c r="T93" s="168">
        <v>1000</v>
      </c>
      <c r="U93" s="477" t="s">
        <v>866</v>
      </c>
      <c r="V93" s="155"/>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c r="DU93" s="155"/>
      <c r="DV93" s="155"/>
      <c r="DW93" s="155"/>
      <c r="DX93" s="155"/>
      <c r="DY93" s="155"/>
      <c r="DZ93" s="155"/>
      <c r="EA93" s="155"/>
      <c r="EB93" s="155"/>
      <c r="EC93" s="155"/>
      <c r="ED93" s="155"/>
      <c r="EE93" s="155"/>
      <c r="EF93" s="155"/>
      <c r="EG93" s="155"/>
      <c r="EH93" s="155"/>
      <c r="EI93" s="155"/>
      <c r="EJ93" s="155"/>
      <c r="EK93" s="155"/>
      <c r="EL93" s="155"/>
      <c r="EM93" s="155"/>
      <c r="EN93" s="155"/>
      <c r="EO93" s="155"/>
      <c r="EP93" s="155"/>
      <c r="EQ93" s="155"/>
      <c r="ER93" s="155"/>
      <c r="ES93" s="155"/>
      <c r="ET93" s="155"/>
      <c r="EU93" s="155"/>
      <c r="EV93" s="155"/>
      <c r="EW93" s="155"/>
      <c r="EX93" s="155"/>
      <c r="EY93" s="155"/>
      <c r="EZ93" s="155"/>
      <c r="FA93" s="155"/>
      <c r="FB93" s="155"/>
      <c r="FC93" s="155"/>
      <c r="FD93" s="155"/>
      <c r="FE93" s="155"/>
      <c r="FF93" s="155"/>
      <c r="FG93" s="155"/>
      <c r="FH93" s="155"/>
      <c r="FI93" s="155"/>
      <c r="FJ93" s="155"/>
      <c r="FK93" s="155"/>
      <c r="FL93" s="155"/>
      <c r="FM93" s="155"/>
      <c r="FN93" s="155"/>
      <c r="FO93" s="155"/>
      <c r="FP93" s="155"/>
      <c r="FQ93" s="155"/>
      <c r="FR93" s="155"/>
      <c r="FS93" s="155"/>
      <c r="FT93" s="155"/>
      <c r="FU93" s="155"/>
      <c r="FV93" s="155"/>
      <c r="FW93" s="155"/>
      <c r="FX93" s="155"/>
      <c r="FY93" s="155"/>
      <c r="FZ93" s="155"/>
      <c r="GA93" s="155"/>
      <c r="GB93" s="155"/>
      <c r="GC93" s="155"/>
      <c r="GD93" s="155"/>
      <c r="GE93" s="155"/>
      <c r="GF93" s="155"/>
      <c r="GG93" s="155"/>
      <c r="GH93" s="155"/>
      <c r="GI93" s="155"/>
      <c r="GJ93" s="155"/>
      <c r="GK93" s="155"/>
      <c r="GL93" s="155"/>
      <c r="GM93" s="155"/>
      <c r="GN93" s="155"/>
      <c r="GO93" s="155"/>
      <c r="GP93" s="155"/>
      <c r="GQ93" s="155"/>
      <c r="GR93" s="155"/>
      <c r="GS93" s="155"/>
      <c r="GT93" s="155"/>
      <c r="GU93" s="155"/>
      <c r="GV93" s="155"/>
      <c r="GW93" s="155"/>
      <c r="GX93" s="155"/>
      <c r="GY93" s="155"/>
      <c r="GZ93" s="155"/>
      <c r="HA93" s="155"/>
      <c r="HB93" s="155"/>
      <c r="HC93" s="155"/>
      <c r="HD93" s="155"/>
      <c r="HE93" s="155"/>
      <c r="HF93" s="155"/>
      <c r="HG93" s="155"/>
      <c r="HH93" s="155"/>
      <c r="HI93" s="155"/>
      <c r="HJ93" s="155"/>
      <c r="HK93" s="155"/>
      <c r="HL93" s="155"/>
      <c r="HM93" s="155"/>
      <c r="HN93" s="155"/>
      <c r="HO93" s="155"/>
      <c r="HP93" s="155"/>
      <c r="HQ93" s="155"/>
      <c r="HR93" s="155"/>
      <c r="HS93" s="155"/>
      <c r="HT93" s="155"/>
      <c r="HU93" s="155"/>
      <c r="HV93" s="155"/>
      <c r="HW93" s="155"/>
      <c r="HX93" s="155"/>
      <c r="HY93" s="155"/>
      <c r="HZ93" s="155"/>
      <c r="IA93" s="155"/>
      <c r="IB93" s="155"/>
      <c r="IC93" s="155"/>
      <c r="ID93" s="155"/>
      <c r="IE93" s="155"/>
    </row>
    <row r="94" spans="1:239" s="155" customFormat="1" ht="31.5">
      <c r="A94" s="92">
        <v>15</v>
      </c>
      <c r="B94" s="114" t="s">
        <v>455</v>
      </c>
      <c r="C94" s="114"/>
      <c r="D94" s="114"/>
      <c r="E94" s="109" t="s">
        <v>524</v>
      </c>
      <c r="F94" s="96" t="s">
        <v>575</v>
      </c>
      <c r="G94" s="191"/>
      <c r="H94" s="191" t="s">
        <v>49</v>
      </c>
      <c r="I94" s="29">
        <v>2017</v>
      </c>
      <c r="J94" s="29">
        <v>2019</v>
      </c>
      <c r="K94" s="170" t="s">
        <v>456</v>
      </c>
      <c r="L94" s="93">
        <v>3990</v>
      </c>
      <c r="M94" s="93"/>
      <c r="N94" s="93">
        <v>3990</v>
      </c>
      <c r="O94" s="93"/>
      <c r="P94" s="93"/>
      <c r="Q94" s="93"/>
      <c r="R94" s="168">
        <v>3591</v>
      </c>
      <c r="S94" s="168"/>
      <c r="T94" s="168">
        <v>1025</v>
      </c>
      <c r="U94" s="109" t="s">
        <v>898</v>
      </c>
    </row>
    <row r="95" spans="1:239" s="155" customFormat="1" ht="31.5">
      <c r="A95" s="92">
        <v>16</v>
      </c>
      <c r="B95" s="114" t="s">
        <v>457</v>
      </c>
      <c r="C95" s="114"/>
      <c r="D95" s="114"/>
      <c r="E95" s="109" t="s">
        <v>524</v>
      </c>
      <c r="F95" s="96" t="s">
        <v>575</v>
      </c>
      <c r="G95" s="191"/>
      <c r="H95" s="25" t="s">
        <v>57</v>
      </c>
      <c r="I95" s="29">
        <v>2017</v>
      </c>
      <c r="J95" s="29">
        <v>2019</v>
      </c>
      <c r="K95" s="170" t="s">
        <v>458</v>
      </c>
      <c r="L95" s="93">
        <v>2894.7</v>
      </c>
      <c r="M95" s="93"/>
      <c r="N95" s="93">
        <v>2894.7</v>
      </c>
      <c r="O95" s="93"/>
      <c r="P95" s="93"/>
      <c r="Q95" s="93"/>
      <c r="R95" s="168">
        <v>2605</v>
      </c>
      <c r="S95" s="168"/>
      <c r="T95" s="168">
        <v>900</v>
      </c>
      <c r="U95" s="477" t="s">
        <v>899</v>
      </c>
    </row>
    <row r="96" spans="1:239" s="155" customFormat="1" ht="31.5">
      <c r="A96" s="92">
        <v>17</v>
      </c>
      <c r="B96" s="114" t="s">
        <v>459</v>
      </c>
      <c r="C96" s="114"/>
      <c r="D96" s="114"/>
      <c r="E96" s="109" t="s">
        <v>524</v>
      </c>
      <c r="F96" s="96" t="s">
        <v>575</v>
      </c>
      <c r="G96" s="191"/>
      <c r="H96" s="191" t="s">
        <v>85</v>
      </c>
      <c r="I96" s="29">
        <v>2017</v>
      </c>
      <c r="J96" s="29">
        <v>2019</v>
      </c>
      <c r="K96" s="170" t="s">
        <v>460</v>
      </c>
      <c r="L96" s="93">
        <v>4588</v>
      </c>
      <c r="M96" s="93"/>
      <c r="N96" s="93">
        <v>4588</v>
      </c>
      <c r="O96" s="93"/>
      <c r="P96" s="93"/>
      <c r="Q96" s="93"/>
      <c r="R96" s="168">
        <v>4129</v>
      </c>
      <c r="S96" s="168"/>
      <c r="T96" s="168">
        <v>1200</v>
      </c>
      <c r="U96" s="477" t="s">
        <v>900</v>
      </c>
    </row>
    <row r="97" spans="1:239" s="155" customFormat="1" ht="31.5">
      <c r="A97" s="92">
        <v>18</v>
      </c>
      <c r="B97" s="114" t="s">
        <v>461</v>
      </c>
      <c r="D97" s="114"/>
      <c r="E97" s="109" t="s">
        <v>524</v>
      </c>
      <c r="F97" s="96" t="s">
        <v>575</v>
      </c>
      <c r="G97" s="495"/>
      <c r="H97" s="110" t="s">
        <v>101</v>
      </c>
      <c r="I97" s="29">
        <v>2017</v>
      </c>
      <c r="J97" s="29">
        <v>2019</v>
      </c>
      <c r="K97" s="247" t="s">
        <v>462</v>
      </c>
      <c r="L97" s="128">
        <v>5289</v>
      </c>
      <c r="M97" s="128"/>
      <c r="N97" s="128">
        <v>5289</v>
      </c>
      <c r="O97" s="128">
        <v>120</v>
      </c>
      <c r="P97" s="128"/>
      <c r="Q97" s="128">
        <v>120</v>
      </c>
      <c r="R97" s="109">
        <v>4640</v>
      </c>
      <c r="S97" s="109"/>
      <c r="T97" s="109">
        <v>1350</v>
      </c>
      <c r="U97" s="109" t="s">
        <v>901</v>
      </c>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c r="EZ97" s="91"/>
      <c r="FA97" s="91"/>
      <c r="FB97" s="91"/>
      <c r="FC97" s="91"/>
      <c r="FD97" s="91"/>
      <c r="FE97" s="91"/>
      <c r="FF97" s="91"/>
      <c r="FG97" s="91"/>
      <c r="FH97" s="91"/>
      <c r="FI97" s="91"/>
      <c r="FJ97" s="91"/>
      <c r="FK97" s="91"/>
      <c r="FL97" s="91"/>
      <c r="FM97" s="91"/>
      <c r="FN97" s="91"/>
      <c r="FO97" s="91"/>
      <c r="FP97" s="91"/>
      <c r="FQ97" s="91"/>
      <c r="FR97" s="91"/>
      <c r="FS97" s="91"/>
      <c r="FT97" s="91"/>
      <c r="FU97" s="91"/>
      <c r="FV97" s="91"/>
      <c r="FW97" s="91"/>
      <c r="FX97" s="91"/>
      <c r="FY97" s="91"/>
      <c r="FZ97" s="91"/>
      <c r="GA97" s="91"/>
      <c r="GB97" s="91"/>
      <c r="GC97" s="91"/>
      <c r="GD97" s="91"/>
      <c r="GE97" s="91"/>
      <c r="GF97" s="91"/>
      <c r="GG97" s="91"/>
      <c r="GH97" s="91"/>
      <c r="GI97" s="91"/>
      <c r="GJ97" s="91"/>
      <c r="GK97" s="91"/>
      <c r="GL97" s="91"/>
      <c r="GM97" s="91"/>
      <c r="GN97" s="91"/>
      <c r="GO97" s="91"/>
      <c r="GP97" s="91"/>
      <c r="GQ97" s="91"/>
      <c r="GR97" s="91"/>
      <c r="GS97" s="91"/>
      <c r="GT97" s="91"/>
      <c r="GU97" s="91"/>
      <c r="GV97" s="91"/>
      <c r="GW97" s="91"/>
      <c r="GX97" s="91"/>
      <c r="GY97" s="91"/>
      <c r="GZ97" s="91"/>
      <c r="HA97" s="91"/>
      <c r="HB97" s="91"/>
      <c r="HC97" s="91"/>
      <c r="HD97" s="91"/>
      <c r="HE97" s="91"/>
      <c r="HF97" s="91"/>
      <c r="HG97" s="91"/>
      <c r="HH97" s="91"/>
      <c r="HI97" s="91"/>
      <c r="HJ97" s="91"/>
      <c r="HK97" s="91"/>
      <c r="HL97" s="91"/>
      <c r="HM97" s="91"/>
      <c r="HN97" s="91"/>
      <c r="HO97" s="91"/>
      <c r="HP97" s="91"/>
      <c r="HQ97" s="91"/>
      <c r="HR97" s="91"/>
      <c r="HS97" s="91"/>
      <c r="HT97" s="91"/>
      <c r="HU97" s="91"/>
      <c r="HV97" s="91"/>
      <c r="HW97" s="91"/>
      <c r="HX97" s="91"/>
      <c r="HY97" s="91"/>
      <c r="HZ97" s="91"/>
      <c r="IA97" s="91"/>
      <c r="IB97" s="91"/>
      <c r="IC97" s="91"/>
      <c r="ID97" s="91"/>
      <c r="IE97" s="91"/>
    </row>
    <row r="98" spans="1:239" s="155" customFormat="1" ht="31.5">
      <c r="A98" s="92">
        <v>19</v>
      </c>
      <c r="B98" s="114" t="s">
        <v>463</v>
      </c>
      <c r="D98" s="114"/>
      <c r="E98" s="109" t="s">
        <v>524</v>
      </c>
      <c r="F98" s="96" t="s">
        <v>575</v>
      </c>
      <c r="G98" s="495"/>
      <c r="H98" s="110" t="s">
        <v>49</v>
      </c>
      <c r="I98" s="29">
        <v>2017</v>
      </c>
      <c r="J98" s="29">
        <v>2019</v>
      </c>
      <c r="K98" s="247" t="s">
        <v>464</v>
      </c>
      <c r="L98" s="93">
        <v>5291</v>
      </c>
      <c r="M98" s="93"/>
      <c r="N98" s="93">
        <v>5291</v>
      </c>
      <c r="O98" s="128">
        <v>120</v>
      </c>
      <c r="P98" s="128"/>
      <c r="Q98" s="128">
        <v>120</v>
      </c>
      <c r="R98" s="109">
        <v>4642</v>
      </c>
      <c r="S98" s="109"/>
      <c r="T98" s="109">
        <v>1350</v>
      </c>
      <c r="U98" s="109" t="s">
        <v>871</v>
      </c>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row>
    <row r="99" spans="1:239" s="155" customFormat="1" ht="31.5">
      <c r="A99" s="92">
        <v>20</v>
      </c>
      <c r="B99" s="114" t="s">
        <v>465</v>
      </c>
      <c r="D99" s="114"/>
      <c r="E99" s="109" t="s">
        <v>524</v>
      </c>
      <c r="F99" s="96" t="s">
        <v>575</v>
      </c>
      <c r="G99" s="191"/>
      <c r="H99" s="191" t="s">
        <v>101</v>
      </c>
      <c r="I99" s="29">
        <v>2017</v>
      </c>
      <c r="J99" s="29">
        <v>2019</v>
      </c>
      <c r="K99" s="170" t="s">
        <v>466</v>
      </c>
      <c r="L99" s="93">
        <v>4954</v>
      </c>
      <c r="M99" s="93"/>
      <c r="N99" s="93">
        <v>4954</v>
      </c>
      <c r="O99" s="93"/>
      <c r="P99" s="93"/>
      <c r="Q99" s="93"/>
      <c r="R99" s="168">
        <v>4459</v>
      </c>
      <c r="S99" s="168"/>
      <c r="T99" s="168">
        <v>1450</v>
      </c>
      <c r="U99" s="109" t="s">
        <v>901</v>
      </c>
    </row>
    <row r="100" spans="1:239" s="155" customFormat="1" ht="31.5">
      <c r="A100" s="92">
        <v>21</v>
      </c>
      <c r="B100" s="114" t="s">
        <v>467</v>
      </c>
      <c r="D100" s="114"/>
      <c r="E100" s="109" t="s">
        <v>524</v>
      </c>
      <c r="F100" s="96" t="s">
        <v>575</v>
      </c>
      <c r="G100" s="191"/>
      <c r="H100" s="110" t="s">
        <v>95</v>
      </c>
      <c r="I100" s="29">
        <v>2017</v>
      </c>
      <c r="J100" s="29">
        <v>2019</v>
      </c>
      <c r="K100" s="170" t="s">
        <v>468</v>
      </c>
      <c r="L100" s="93">
        <v>1982</v>
      </c>
      <c r="M100" s="93"/>
      <c r="N100" s="93">
        <v>1982</v>
      </c>
      <c r="O100" s="93"/>
      <c r="P100" s="93"/>
      <c r="Q100" s="93"/>
      <c r="R100" s="168">
        <v>1783.8</v>
      </c>
      <c r="S100" s="168"/>
      <c r="T100" s="168">
        <v>1000</v>
      </c>
      <c r="U100" s="109" t="s">
        <v>902</v>
      </c>
    </row>
    <row r="101" spans="1:239" s="155" customFormat="1" ht="31.5">
      <c r="A101" s="92">
        <v>22</v>
      </c>
      <c r="B101" s="114" t="s">
        <v>469</v>
      </c>
      <c r="D101" s="114"/>
      <c r="E101" s="109" t="s">
        <v>524</v>
      </c>
      <c r="F101" s="96" t="s">
        <v>575</v>
      </c>
      <c r="G101" s="191"/>
      <c r="H101" s="25" t="s">
        <v>10</v>
      </c>
      <c r="I101" s="29">
        <v>2017</v>
      </c>
      <c r="J101" s="29">
        <v>2019</v>
      </c>
      <c r="K101" s="170" t="s">
        <v>470</v>
      </c>
      <c r="L101" s="93">
        <v>4513</v>
      </c>
      <c r="M101" s="93"/>
      <c r="N101" s="93">
        <v>4513</v>
      </c>
      <c r="O101" s="93"/>
      <c r="P101" s="93"/>
      <c r="Q101" s="93"/>
      <c r="R101" s="168">
        <v>4061.7000000000003</v>
      </c>
      <c r="S101" s="168"/>
      <c r="T101" s="168">
        <v>1350</v>
      </c>
      <c r="U101" s="477" t="s">
        <v>903</v>
      </c>
    </row>
    <row r="102" spans="1:239" s="155" customFormat="1" ht="31.5">
      <c r="A102" s="92">
        <v>23</v>
      </c>
      <c r="B102" s="114" t="s">
        <v>471</v>
      </c>
      <c r="D102" s="114"/>
      <c r="E102" s="109" t="s">
        <v>524</v>
      </c>
      <c r="F102" s="96" t="s">
        <v>575</v>
      </c>
      <c r="G102" s="191"/>
      <c r="H102" s="66" t="s">
        <v>15</v>
      </c>
      <c r="I102" s="29">
        <v>2017</v>
      </c>
      <c r="J102" s="29">
        <v>2019</v>
      </c>
      <c r="K102" s="170" t="s">
        <v>472</v>
      </c>
      <c r="L102" s="93">
        <v>3859</v>
      </c>
      <c r="M102" s="93"/>
      <c r="N102" s="93">
        <v>3859</v>
      </c>
      <c r="O102" s="93"/>
      <c r="P102" s="93"/>
      <c r="Q102" s="93"/>
      <c r="R102" s="168">
        <v>3473</v>
      </c>
      <c r="S102" s="168"/>
      <c r="T102" s="168">
        <v>1050</v>
      </c>
      <c r="U102" s="477" t="s">
        <v>904</v>
      </c>
    </row>
    <row r="103" spans="1:239" s="155" customFormat="1" ht="31.5">
      <c r="A103" s="92">
        <v>24</v>
      </c>
      <c r="B103" s="114" t="s">
        <v>473</v>
      </c>
      <c r="D103" s="114"/>
      <c r="E103" s="109" t="s">
        <v>524</v>
      </c>
      <c r="F103" s="96" t="s">
        <v>575</v>
      </c>
      <c r="G103" s="191"/>
      <c r="H103" s="191" t="s">
        <v>101</v>
      </c>
      <c r="I103" s="29">
        <v>2017</v>
      </c>
      <c r="J103" s="29">
        <v>2019</v>
      </c>
      <c r="K103" s="170" t="s">
        <v>474</v>
      </c>
      <c r="L103" s="93">
        <v>3500</v>
      </c>
      <c r="M103" s="93"/>
      <c r="N103" s="93">
        <v>3500</v>
      </c>
      <c r="O103" s="93"/>
      <c r="P103" s="93"/>
      <c r="Q103" s="93"/>
      <c r="R103" s="168">
        <v>3150</v>
      </c>
      <c r="S103" s="168"/>
      <c r="T103" s="168">
        <v>1000</v>
      </c>
      <c r="U103" s="477" t="s">
        <v>761</v>
      </c>
    </row>
    <row r="104" spans="1:239" s="155" customFormat="1" ht="25.5">
      <c r="A104" s="92">
        <v>25</v>
      </c>
      <c r="B104" s="114" t="s">
        <v>475</v>
      </c>
      <c r="D104" s="114"/>
      <c r="E104" s="109" t="s">
        <v>524</v>
      </c>
      <c r="F104" s="96" t="s">
        <v>575</v>
      </c>
      <c r="G104" s="191"/>
      <c r="H104" s="191" t="s">
        <v>101</v>
      </c>
      <c r="I104" s="29">
        <v>2017</v>
      </c>
      <c r="J104" s="29">
        <v>2019</v>
      </c>
      <c r="K104" s="170" t="s">
        <v>476</v>
      </c>
      <c r="L104" s="93">
        <v>4130.6000000000004</v>
      </c>
      <c r="M104" s="93"/>
      <c r="N104" s="93">
        <v>4130.6000000000004</v>
      </c>
      <c r="O104" s="93"/>
      <c r="P104" s="93"/>
      <c r="Q104" s="93"/>
      <c r="R104" s="168">
        <v>3718</v>
      </c>
      <c r="S104" s="168"/>
      <c r="T104" s="168">
        <v>1100</v>
      </c>
      <c r="U104" s="109" t="s">
        <v>905</v>
      </c>
    </row>
    <row r="105" spans="1:239" s="155" customFormat="1" ht="31.5">
      <c r="A105" s="92">
        <v>26</v>
      </c>
      <c r="B105" s="114" t="s">
        <v>477</v>
      </c>
      <c r="D105" s="114"/>
      <c r="E105" s="109" t="s">
        <v>524</v>
      </c>
      <c r="F105" s="96" t="s">
        <v>575</v>
      </c>
      <c r="G105" s="191"/>
      <c r="H105" s="191" t="s">
        <v>101</v>
      </c>
      <c r="I105" s="29">
        <v>2017</v>
      </c>
      <c r="J105" s="29">
        <v>2019</v>
      </c>
      <c r="K105" s="170" t="s">
        <v>478</v>
      </c>
      <c r="L105" s="93">
        <v>3439</v>
      </c>
      <c r="M105" s="93"/>
      <c r="N105" s="93">
        <v>3439</v>
      </c>
      <c r="O105" s="93"/>
      <c r="P105" s="93"/>
      <c r="Q105" s="93"/>
      <c r="R105" s="168">
        <v>3095</v>
      </c>
      <c r="S105" s="168"/>
      <c r="T105" s="168">
        <v>1000</v>
      </c>
      <c r="U105" s="109" t="s">
        <v>887</v>
      </c>
    </row>
    <row r="106" spans="1:239" s="155" customFormat="1" ht="31.5">
      <c r="A106" s="92">
        <v>27</v>
      </c>
      <c r="B106" s="114" t="s">
        <v>479</v>
      </c>
      <c r="D106" s="114"/>
      <c r="E106" s="109" t="s">
        <v>524</v>
      </c>
      <c r="F106" s="96" t="s">
        <v>575</v>
      </c>
      <c r="G106" s="191"/>
      <c r="H106" s="28" t="s">
        <v>24</v>
      </c>
      <c r="I106" s="29">
        <v>2017</v>
      </c>
      <c r="J106" s="29">
        <v>2019</v>
      </c>
      <c r="K106" s="247" t="s">
        <v>480</v>
      </c>
      <c r="L106" s="93">
        <v>2924</v>
      </c>
      <c r="M106" s="93"/>
      <c r="N106" s="93">
        <v>2924</v>
      </c>
      <c r="O106" s="93"/>
      <c r="P106" s="93"/>
      <c r="Q106" s="93"/>
      <c r="R106" s="168">
        <v>2632</v>
      </c>
      <c r="S106" s="168"/>
      <c r="T106" s="168">
        <v>900</v>
      </c>
      <c r="U106" s="477" t="s">
        <v>860</v>
      </c>
    </row>
    <row r="107" spans="1:239" s="155" customFormat="1" ht="31.5">
      <c r="A107" s="92">
        <v>28</v>
      </c>
      <c r="B107" s="114" t="s">
        <v>481</v>
      </c>
      <c r="C107" s="114"/>
      <c r="D107" s="114"/>
      <c r="E107" s="109" t="s">
        <v>524</v>
      </c>
      <c r="F107" s="96" t="s">
        <v>575</v>
      </c>
      <c r="G107" s="191"/>
      <c r="H107" s="191" t="s">
        <v>85</v>
      </c>
      <c r="I107" s="29">
        <v>2017</v>
      </c>
      <c r="J107" s="29">
        <v>2019</v>
      </c>
      <c r="K107" s="247" t="s">
        <v>482</v>
      </c>
      <c r="L107" s="93">
        <v>3843</v>
      </c>
      <c r="M107" s="93"/>
      <c r="N107" s="93">
        <v>3843</v>
      </c>
      <c r="O107" s="93"/>
      <c r="P107" s="93"/>
      <c r="Q107" s="93"/>
      <c r="R107" s="168">
        <v>3459</v>
      </c>
      <c r="S107" s="168"/>
      <c r="T107" s="168">
        <v>1000</v>
      </c>
      <c r="U107" s="477" t="s">
        <v>906</v>
      </c>
    </row>
    <row r="108" spans="1:239" s="155" customFormat="1" ht="31.5">
      <c r="A108" s="92">
        <v>29</v>
      </c>
      <c r="B108" s="114" t="s">
        <v>483</v>
      </c>
      <c r="C108" s="114"/>
      <c r="D108" s="114"/>
      <c r="E108" s="109" t="s">
        <v>524</v>
      </c>
      <c r="F108" s="96" t="s">
        <v>575</v>
      </c>
      <c r="G108" s="191"/>
      <c r="H108" s="28" t="s">
        <v>24</v>
      </c>
      <c r="I108" s="29">
        <v>2017</v>
      </c>
      <c r="J108" s="29">
        <v>2019</v>
      </c>
      <c r="K108" s="247" t="s">
        <v>484</v>
      </c>
      <c r="L108" s="93">
        <v>4077</v>
      </c>
      <c r="M108" s="93"/>
      <c r="N108" s="93">
        <v>4077</v>
      </c>
      <c r="O108" s="93"/>
      <c r="P108" s="93"/>
      <c r="Q108" s="93"/>
      <c r="R108" s="168">
        <v>3669.3</v>
      </c>
      <c r="S108" s="168"/>
      <c r="T108" s="168">
        <v>1000</v>
      </c>
      <c r="U108" s="477" t="s">
        <v>867</v>
      </c>
    </row>
    <row r="109" spans="1:239" s="155" customFormat="1" ht="31.5">
      <c r="A109" s="92">
        <v>30</v>
      </c>
      <c r="B109" s="114" t="s">
        <v>485</v>
      </c>
      <c r="C109" s="114"/>
      <c r="D109" s="114"/>
      <c r="E109" s="109" t="s">
        <v>524</v>
      </c>
      <c r="F109" s="96" t="s">
        <v>575</v>
      </c>
      <c r="G109" s="191"/>
      <c r="H109" s="28" t="s">
        <v>24</v>
      </c>
      <c r="I109" s="29">
        <v>2017</v>
      </c>
      <c r="J109" s="29">
        <v>2019</v>
      </c>
      <c r="K109" s="170" t="s">
        <v>486</v>
      </c>
      <c r="L109" s="93">
        <v>4500</v>
      </c>
      <c r="M109" s="93"/>
      <c r="N109" s="93">
        <v>4500</v>
      </c>
      <c r="O109" s="93"/>
      <c r="P109" s="93"/>
      <c r="Q109" s="93"/>
      <c r="R109" s="168">
        <v>4050</v>
      </c>
      <c r="S109" s="168"/>
      <c r="T109" s="168">
        <v>1100</v>
      </c>
      <c r="U109" s="477" t="s">
        <v>850</v>
      </c>
    </row>
    <row r="110" spans="1:239" s="155" customFormat="1" ht="31.5">
      <c r="A110" s="92">
        <v>31</v>
      </c>
      <c r="B110" s="114" t="s">
        <v>487</v>
      </c>
      <c r="C110" s="114"/>
      <c r="D110" s="114"/>
      <c r="E110" s="109" t="s">
        <v>524</v>
      </c>
      <c r="F110" s="96" t="s">
        <v>575</v>
      </c>
      <c r="G110" s="191"/>
      <c r="H110" s="28" t="s">
        <v>24</v>
      </c>
      <c r="I110" s="29">
        <v>2017</v>
      </c>
      <c r="J110" s="29">
        <v>2019</v>
      </c>
      <c r="K110" s="170" t="s">
        <v>488</v>
      </c>
      <c r="L110" s="93">
        <v>3861</v>
      </c>
      <c r="M110" s="93"/>
      <c r="N110" s="93">
        <v>3861</v>
      </c>
      <c r="O110" s="93"/>
      <c r="P110" s="93"/>
      <c r="Q110" s="93"/>
      <c r="R110" s="168">
        <v>3474.9</v>
      </c>
      <c r="S110" s="168"/>
      <c r="T110" s="168">
        <v>1000</v>
      </c>
      <c r="U110" s="477" t="s">
        <v>793</v>
      </c>
    </row>
    <row r="111" spans="1:239" s="155" customFormat="1" ht="31.5">
      <c r="A111" s="92">
        <v>32</v>
      </c>
      <c r="B111" s="114" t="s">
        <v>489</v>
      </c>
      <c r="C111" s="114"/>
      <c r="D111" s="114"/>
      <c r="E111" s="109" t="s">
        <v>524</v>
      </c>
      <c r="F111" s="96" t="s">
        <v>575</v>
      </c>
      <c r="G111" s="191"/>
      <c r="H111" s="28" t="s">
        <v>24</v>
      </c>
      <c r="I111" s="29">
        <v>2017</v>
      </c>
      <c r="J111" s="29">
        <v>2019</v>
      </c>
      <c r="K111" s="247" t="s">
        <v>490</v>
      </c>
      <c r="L111" s="93">
        <v>3500</v>
      </c>
      <c r="M111" s="93"/>
      <c r="N111" s="93">
        <v>3500</v>
      </c>
      <c r="O111" s="93"/>
      <c r="P111" s="93"/>
      <c r="Q111" s="93"/>
      <c r="R111" s="168">
        <v>3150</v>
      </c>
      <c r="S111" s="168"/>
      <c r="T111" s="168">
        <v>950</v>
      </c>
      <c r="U111" s="477" t="s">
        <v>755</v>
      </c>
    </row>
    <row r="112" spans="1:239" s="155" customFormat="1" ht="31.5">
      <c r="A112" s="92">
        <v>33</v>
      </c>
      <c r="B112" s="114" t="s">
        <v>790</v>
      </c>
      <c r="C112" s="114"/>
      <c r="D112" s="114"/>
      <c r="E112" s="109" t="s">
        <v>524</v>
      </c>
      <c r="F112" s="96" t="s">
        <v>575</v>
      </c>
      <c r="G112" s="191"/>
      <c r="H112" s="66" t="s">
        <v>15</v>
      </c>
      <c r="I112" s="29">
        <v>2017</v>
      </c>
      <c r="J112" s="29">
        <v>2019</v>
      </c>
      <c r="K112" s="170" t="s">
        <v>491</v>
      </c>
      <c r="L112" s="93">
        <v>5286</v>
      </c>
      <c r="M112" s="93"/>
      <c r="N112" s="93">
        <v>5286</v>
      </c>
      <c r="O112" s="93"/>
      <c r="P112" s="93"/>
      <c r="Q112" s="93"/>
      <c r="R112" s="168">
        <v>4757</v>
      </c>
      <c r="S112" s="168"/>
      <c r="T112" s="168">
        <v>1400</v>
      </c>
      <c r="U112" s="477" t="s">
        <v>792</v>
      </c>
    </row>
    <row r="113" spans="1:239" s="155" customFormat="1" ht="31.5">
      <c r="A113" s="92">
        <v>34</v>
      </c>
      <c r="B113" s="114" t="s">
        <v>791</v>
      </c>
      <c r="C113" s="114"/>
      <c r="D113" s="114"/>
      <c r="E113" s="109" t="s">
        <v>524</v>
      </c>
      <c r="F113" s="96" t="s">
        <v>575</v>
      </c>
      <c r="G113" s="191"/>
      <c r="H113" s="66" t="s">
        <v>15</v>
      </c>
      <c r="I113" s="29">
        <v>2017</v>
      </c>
      <c r="J113" s="29">
        <v>2019</v>
      </c>
      <c r="K113" s="247" t="s">
        <v>492</v>
      </c>
      <c r="L113" s="93">
        <v>4000</v>
      </c>
      <c r="M113" s="93"/>
      <c r="N113" s="93">
        <v>4000</v>
      </c>
      <c r="O113" s="93"/>
      <c r="P113" s="93"/>
      <c r="Q113" s="93"/>
      <c r="R113" s="168">
        <v>3600</v>
      </c>
      <c r="S113" s="168"/>
      <c r="T113" s="168">
        <v>1000</v>
      </c>
      <c r="U113" s="477" t="s">
        <v>753</v>
      </c>
    </row>
    <row r="114" spans="1:239" s="155" customFormat="1" ht="31.5">
      <c r="A114" s="92">
        <v>35</v>
      </c>
      <c r="B114" s="114" t="s">
        <v>493</v>
      </c>
      <c r="C114" s="114"/>
      <c r="D114" s="114"/>
      <c r="E114" s="109" t="s">
        <v>524</v>
      </c>
      <c r="F114" s="96" t="s">
        <v>575</v>
      </c>
      <c r="G114" s="191"/>
      <c r="H114" s="66" t="s">
        <v>15</v>
      </c>
      <c r="I114" s="29">
        <v>2017</v>
      </c>
      <c r="J114" s="29">
        <v>2019</v>
      </c>
      <c r="K114" s="247" t="s">
        <v>974</v>
      </c>
      <c r="L114" s="93">
        <v>3500</v>
      </c>
      <c r="M114" s="93"/>
      <c r="N114" s="93">
        <v>3500</v>
      </c>
      <c r="O114" s="93"/>
      <c r="P114" s="93"/>
      <c r="Q114" s="93"/>
      <c r="R114" s="168">
        <v>3150</v>
      </c>
      <c r="S114" s="168"/>
      <c r="T114" s="168">
        <v>800</v>
      </c>
      <c r="U114" s="477" t="s">
        <v>789</v>
      </c>
    </row>
    <row r="115" spans="1:239" s="155" customFormat="1" ht="31.5">
      <c r="A115" s="92">
        <v>36</v>
      </c>
      <c r="B115" s="114" t="s">
        <v>907</v>
      </c>
      <c r="C115" s="114"/>
      <c r="D115" s="114"/>
      <c r="E115" s="109" t="s">
        <v>524</v>
      </c>
      <c r="F115" s="96" t="s">
        <v>575</v>
      </c>
      <c r="G115" s="191"/>
      <c r="H115" s="66" t="s">
        <v>15</v>
      </c>
      <c r="I115" s="29">
        <v>2017</v>
      </c>
      <c r="J115" s="29">
        <v>2019</v>
      </c>
      <c r="K115" s="247" t="s">
        <v>495</v>
      </c>
      <c r="L115" s="93">
        <v>3900</v>
      </c>
      <c r="M115" s="93"/>
      <c r="N115" s="93">
        <v>3900</v>
      </c>
      <c r="O115" s="93"/>
      <c r="P115" s="93"/>
      <c r="Q115" s="93"/>
      <c r="R115" s="168">
        <v>3510</v>
      </c>
      <c r="S115" s="168"/>
      <c r="T115" s="168">
        <v>1050</v>
      </c>
      <c r="U115" s="477" t="s">
        <v>753</v>
      </c>
    </row>
    <row r="116" spans="1:239" s="155" customFormat="1" ht="31.5">
      <c r="A116" s="92">
        <v>37</v>
      </c>
      <c r="B116" s="114" t="s">
        <v>496</v>
      </c>
      <c r="C116" s="114"/>
      <c r="D116" s="114"/>
      <c r="E116" s="109" t="s">
        <v>524</v>
      </c>
      <c r="F116" s="96" t="s">
        <v>575</v>
      </c>
      <c r="G116" s="191"/>
      <c r="H116" s="66" t="s">
        <v>15</v>
      </c>
      <c r="I116" s="29">
        <v>2017</v>
      </c>
      <c r="J116" s="29">
        <v>2019</v>
      </c>
      <c r="K116" s="170" t="s">
        <v>497</v>
      </c>
      <c r="L116" s="93">
        <v>3450</v>
      </c>
      <c r="M116" s="93"/>
      <c r="N116" s="93">
        <v>3450</v>
      </c>
      <c r="O116" s="93"/>
      <c r="P116" s="93"/>
      <c r="Q116" s="93"/>
      <c r="R116" s="168">
        <v>3105</v>
      </c>
      <c r="S116" s="168"/>
      <c r="T116" s="168">
        <v>950</v>
      </c>
      <c r="U116" s="477" t="s">
        <v>788</v>
      </c>
    </row>
    <row r="117" spans="1:239" s="155" customFormat="1" ht="31.5">
      <c r="A117" s="92">
        <v>38</v>
      </c>
      <c r="B117" s="114" t="s">
        <v>498</v>
      </c>
      <c r="C117" s="114"/>
      <c r="D117" s="114"/>
      <c r="E117" s="109" t="s">
        <v>524</v>
      </c>
      <c r="F117" s="96" t="s">
        <v>575</v>
      </c>
      <c r="G117" s="191"/>
      <c r="H117" s="110" t="s">
        <v>95</v>
      </c>
      <c r="I117" s="29">
        <v>2017</v>
      </c>
      <c r="J117" s="29">
        <v>2019</v>
      </c>
      <c r="K117" s="170" t="s">
        <v>499</v>
      </c>
      <c r="L117" s="93">
        <v>4795</v>
      </c>
      <c r="M117" s="93"/>
      <c r="N117" s="93">
        <v>4795</v>
      </c>
      <c r="O117" s="93"/>
      <c r="P117" s="93"/>
      <c r="Q117" s="93"/>
      <c r="R117" s="168">
        <v>4316</v>
      </c>
      <c r="S117" s="168"/>
      <c r="T117" s="168">
        <v>1250</v>
      </c>
      <c r="U117" s="477" t="s">
        <v>787</v>
      </c>
    </row>
    <row r="118" spans="1:239" s="155" customFormat="1" ht="25.5">
      <c r="A118" s="92">
        <v>39</v>
      </c>
      <c r="B118" s="114" t="s">
        <v>500</v>
      </c>
      <c r="C118" s="114"/>
      <c r="D118" s="114"/>
      <c r="E118" s="109" t="s">
        <v>524</v>
      </c>
      <c r="F118" s="96" t="s">
        <v>575</v>
      </c>
      <c r="G118" s="191"/>
      <c r="H118" s="110" t="s">
        <v>95</v>
      </c>
      <c r="I118" s="29">
        <v>2017</v>
      </c>
      <c r="J118" s="29">
        <v>2019</v>
      </c>
      <c r="K118" s="170" t="s">
        <v>501</v>
      </c>
      <c r="L118" s="93">
        <v>3946</v>
      </c>
      <c r="M118" s="93"/>
      <c r="N118" s="93">
        <v>3946</v>
      </c>
      <c r="O118" s="93"/>
      <c r="P118" s="93"/>
      <c r="Q118" s="93"/>
      <c r="R118" s="168">
        <v>3551.4</v>
      </c>
      <c r="S118" s="168"/>
      <c r="T118" s="168">
        <v>1000</v>
      </c>
      <c r="U118" s="477" t="s">
        <v>786</v>
      </c>
    </row>
    <row r="119" spans="1:239" s="91" customFormat="1" ht="31.5">
      <c r="A119" s="92">
        <v>40</v>
      </c>
      <c r="B119" s="114" t="s">
        <v>502</v>
      </c>
      <c r="C119" s="114"/>
      <c r="D119" s="114"/>
      <c r="E119" s="109" t="s">
        <v>524</v>
      </c>
      <c r="F119" s="96" t="s">
        <v>575</v>
      </c>
      <c r="G119" s="191"/>
      <c r="H119" s="110" t="s">
        <v>95</v>
      </c>
      <c r="I119" s="29">
        <v>2017</v>
      </c>
      <c r="J119" s="29">
        <v>2019</v>
      </c>
      <c r="K119" s="170" t="s">
        <v>503</v>
      </c>
      <c r="L119" s="93">
        <v>3045</v>
      </c>
      <c r="M119" s="93"/>
      <c r="N119" s="93">
        <v>3045</v>
      </c>
      <c r="O119" s="93"/>
      <c r="P119" s="93"/>
      <c r="Q119" s="93"/>
      <c r="R119" s="168">
        <v>2741</v>
      </c>
      <c r="S119" s="168"/>
      <c r="T119" s="168">
        <v>850</v>
      </c>
      <c r="U119" s="477" t="s">
        <v>785</v>
      </c>
      <c r="V119" s="155"/>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c r="DS119" s="155"/>
      <c r="DT119" s="155"/>
      <c r="DU119" s="155"/>
      <c r="DV119" s="155"/>
      <c r="DW119" s="155"/>
      <c r="DX119" s="155"/>
      <c r="DY119" s="155"/>
      <c r="DZ119" s="155"/>
      <c r="EA119" s="155"/>
      <c r="EB119" s="155"/>
      <c r="EC119" s="155"/>
      <c r="ED119" s="155"/>
      <c r="EE119" s="155"/>
      <c r="EF119" s="155"/>
      <c r="EG119" s="155"/>
      <c r="EH119" s="155"/>
      <c r="EI119" s="155"/>
      <c r="EJ119" s="155"/>
      <c r="EK119" s="155"/>
      <c r="EL119" s="155"/>
      <c r="EM119" s="155"/>
      <c r="EN119" s="155"/>
      <c r="EO119" s="155"/>
      <c r="EP119" s="155"/>
      <c r="EQ119" s="155"/>
      <c r="ER119" s="155"/>
      <c r="ES119" s="155"/>
      <c r="ET119" s="155"/>
      <c r="EU119" s="155"/>
      <c r="EV119" s="155"/>
      <c r="EW119" s="155"/>
      <c r="EX119" s="155"/>
      <c r="EY119" s="155"/>
      <c r="EZ119" s="155"/>
      <c r="FA119" s="155"/>
      <c r="FB119" s="155"/>
      <c r="FC119" s="155"/>
      <c r="FD119" s="155"/>
      <c r="FE119" s="155"/>
      <c r="FF119" s="155"/>
      <c r="FG119" s="155"/>
      <c r="FH119" s="155"/>
      <c r="FI119" s="155"/>
      <c r="FJ119" s="155"/>
      <c r="FK119" s="155"/>
      <c r="FL119" s="155"/>
      <c r="FM119" s="155"/>
      <c r="FN119" s="155"/>
      <c r="FO119" s="155"/>
      <c r="FP119" s="155"/>
      <c r="FQ119" s="155"/>
      <c r="FR119" s="155"/>
      <c r="FS119" s="155"/>
      <c r="FT119" s="155"/>
      <c r="FU119" s="155"/>
      <c r="FV119" s="155"/>
      <c r="FW119" s="155"/>
      <c r="FX119" s="155"/>
      <c r="FY119" s="155"/>
      <c r="FZ119" s="155"/>
      <c r="GA119" s="155"/>
      <c r="GB119" s="155"/>
      <c r="GC119" s="155"/>
      <c r="GD119" s="155"/>
      <c r="GE119" s="155"/>
      <c r="GF119" s="155"/>
      <c r="GG119" s="155"/>
      <c r="GH119" s="155"/>
      <c r="GI119" s="155"/>
      <c r="GJ119" s="155"/>
      <c r="GK119" s="155"/>
      <c r="GL119" s="155"/>
      <c r="GM119" s="155"/>
      <c r="GN119" s="155"/>
      <c r="GO119" s="155"/>
      <c r="GP119" s="155"/>
      <c r="GQ119" s="155"/>
      <c r="GR119" s="155"/>
      <c r="GS119" s="155"/>
      <c r="GT119" s="155"/>
      <c r="GU119" s="155"/>
      <c r="GV119" s="155"/>
      <c r="GW119" s="155"/>
      <c r="GX119" s="155"/>
      <c r="GY119" s="155"/>
      <c r="GZ119" s="155"/>
      <c r="HA119" s="155"/>
      <c r="HB119" s="155"/>
      <c r="HC119" s="155"/>
      <c r="HD119" s="155"/>
      <c r="HE119" s="155"/>
      <c r="HF119" s="155"/>
      <c r="HG119" s="155"/>
      <c r="HH119" s="155"/>
      <c r="HI119" s="155"/>
      <c r="HJ119" s="155"/>
      <c r="HK119" s="155"/>
      <c r="HL119" s="155"/>
      <c r="HM119" s="155"/>
      <c r="HN119" s="155"/>
      <c r="HO119" s="155"/>
      <c r="HP119" s="155"/>
      <c r="HQ119" s="155"/>
      <c r="HR119" s="155"/>
      <c r="HS119" s="155"/>
      <c r="HT119" s="155"/>
      <c r="HU119" s="155"/>
      <c r="HV119" s="155"/>
      <c r="HW119" s="155"/>
      <c r="HX119" s="155"/>
      <c r="HY119" s="155"/>
      <c r="HZ119" s="155"/>
      <c r="IA119" s="155"/>
      <c r="IB119" s="155"/>
      <c r="IC119" s="155"/>
      <c r="ID119" s="155"/>
      <c r="IE119" s="155"/>
    </row>
    <row r="120" spans="1:239" s="91" customFormat="1" ht="31.5">
      <c r="A120" s="92">
        <v>41</v>
      </c>
      <c r="B120" s="114" t="s">
        <v>504</v>
      </c>
      <c r="C120" s="114"/>
      <c r="D120" s="114"/>
      <c r="E120" s="109" t="s">
        <v>524</v>
      </c>
      <c r="F120" s="96" t="s">
        <v>575</v>
      </c>
      <c r="G120" s="191"/>
      <c r="H120" s="110" t="s">
        <v>95</v>
      </c>
      <c r="I120" s="29">
        <v>2017</v>
      </c>
      <c r="J120" s="29">
        <v>2019</v>
      </c>
      <c r="K120" s="247" t="s">
        <v>505</v>
      </c>
      <c r="L120" s="93">
        <v>3852</v>
      </c>
      <c r="M120" s="93"/>
      <c r="N120" s="93">
        <v>3852</v>
      </c>
      <c r="O120" s="93"/>
      <c r="P120" s="93"/>
      <c r="Q120" s="93"/>
      <c r="R120" s="168">
        <v>3467</v>
      </c>
      <c r="S120" s="168"/>
      <c r="T120" s="168">
        <v>1000</v>
      </c>
      <c r="U120" s="477" t="s">
        <v>784</v>
      </c>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c r="DS120" s="155"/>
      <c r="DT120" s="155"/>
      <c r="DU120" s="155"/>
      <c r="DV120" s="155"/>
      <c r="DW120" s="155"/>
      <c r="DX120" s="155"/>
      <c r="DY120" s="155"/>
      <c r="DZ120" s="155"/>
      <c r="EA120" s="155"/>
      <c r="EB120" s="155"/>
      <c r="EC120" s="155"/>
      <c r="ED120" s="155"/>
      <c r="EE120" s="155"/>
      <c r="EF120" s="155"/>
      <c r="EG120" s="155"/>
      <c r="EH120" s="155"/>
      <c r="EI120" s="155"/>
      <c r="EJ120" s="155"/>
      <c r="EK120" s="155"/>
      <c r="EL120" s="155"/>
      <c r="EM120" s="155"/>
      <c r="EN120" s="155"/>
      <c r="EO120" s="155"/>
      <c r="EP120" s="155"/>
      <c r="EQ120" s="155"/>
      <c r="ER120" s="155"/>
      <c r="ES120" s="155"/>
      <c r="ET120" s="155"/>
      <c r="EU120" s="155"/>
      <c r="EV120" s="155"/>
      <c r="EW120" s="155"/>
      <c r="EX120" s="155"/>
      <c r="EY120" s="155"/>
      <c r="EZ120" s="155"/>
      <c r="FA120" s="155"/>
      <c r="FB120" s="155"/>
      <c r="FC120" s="155"/>
      <c r="FD120" s="155"/>
      <c r="FE120" s="155"/>
      <c r="FF120" s="155"/>
      <c r="FG120" s="155"/>
      <c r="FH120" s="155"/>
      <c r="FI120" s="155"/>
      <c r="FJ120" s="155"/>
      <c r="FK120" s="155"/>
      <c r="FL120" s="155"/>
      <c r="FM120" s="155"/>
      <c r="FN120" s="155"/>
      <c r="FO120" s="155"/>
      <c r="FP120" s="155"/>
      <c r="FQ120" s="155"/>
      <c r="FR120" s="155"/>
      <c r="FS120" s="155"/>
      <c r="FT120" s="155"/>
      <c r="FU120" s="155"/>
      <c r="FV120" s="155"/>
      <c r="FW120" s="155"/>
      <c r="FX120" s="155"/>
      <c r="FY120" s="155"/>
      <c r="FZ120" s="155"/>
      <c r="GA120" s="155"/>
      <c r="GB120" s="155"/>
      <c r="GC120" s="155"/>
      <c r="GD120" s="155"/>
      <c r="GE120" s="155"/>
      <c r="GF120" s="155"/>
      <c r="GG120" s="155"/>
      <c r="GH120" s="155"/>
      <c r="GI120" s="155"/>
      <c r="GJ120" s="155"/>
      <c r="GK120" s="155"/>
      <c r="GL120" s="155"/>
      <c r="GM120" s="155"/>
      <c r="GN120" s="155"/>
      <c r="GO120" s="155"/>
      <c r="GP120" s="155"/>
      <c r="GQ120" s="155"/>
      <c r="GR120" s="155"/>
      <c r="GS120" s="155"/>
      <c r="GT120" s="155"/>
      <c r="GU120" s="155"/>
      <c r="GV120" s="155"/>
      <c r="GW120" s="155"/>
      <c r="GX120" s="155"/>
      <c r="GY120" s="155"/>
      <c r="GZ120" s="155"/>
      <c r="HA120" s="155"/>
      <c r="HB120" s="155"/>
      <c r="HC120" s="155"/>
      <c r="HD120" s="155"/>
      <c r="HE120" s="155"/>
      <c r="HF120" s="155"/>
      <c r="HG120" s="155"/>
      <c r="HH120" s="155"/>
      <c r="HI120" s="155"/>
      <c r="HJ120" s="155"/>
      <c r="HK120" s="155"/>
      <c r="HL120" s="155"/>
      <c r="HM120" s="155"/>
      <c r="HN120" s="155"/>
      <c r="HO120" s="155"/>
      <c r="HP120" s="155"/>
      <c r="HQ120" s="155"/>
      <c r="HR120" s="155"/>
      <c r="HS120" s="155"/>
      <c r="HT120" s="155"/>
      <c r="HU120" s="155"/>
      <c r="HV120" s="155"/>
      <c r="HW120" s="155"/>
      <c r="HX120" s="155"/>
      <c r="HY120" s="155"/>
      <c r="HZ120" s="155"/>
      <c r="IA120" s="155"/>
      <c r="IB120" s="155"/>
      <c r="IC120" s="155"/>
      <c r="ID120" s="155"/>
      <c r="IE120" s="155"/>
    </row>
    <row r="121" spans="1:239" s="155" customFormat="1" ht="31.5">
      <c r="A121" s="92">
        <v>42</v>
      </c>
      <c r="B121" s="114" t="s">
        <v>506</v>
      </c>
      <c r="C121" s="114"/>
      <c r="D121" s="114"/>
      <c r="E121" s="109" t="s">
        <v>524</v>
      </c>
      <c r="F121" s="96" t="s">
        <v>575</v>
      </c>
      <c r="G121" s="191"/>
      <c r="H121" s="110" t="s">
        <v>95</v>
      </c>
      <c r="I121" s="29">
        <v>2017</v>
      </c>
      <c r="J121" s="29">
        <v>2019</v>
      </c>
      <c r="K121" s="170" t="s">
        <v>507</v>
      </c>
      <c r="L121" s="93">
        <v>4000</v>
      </c>
      <c r="M121" s="93"/>
      <c r="N121" s="93">
        <v>4000</v>
      </c>
      <c r="O121" s="93"/>
      <c r="P121" s="93"/>
      <c r="Q121" s="93"/>
      <c r="R121" s="168">
        <v>3600</v>
      </c>
      <c r="S121" s="168"/>
      <c r="T121" s="168">
        <v>1050</v>
      </c>
      <c r="U121" s="66" t="s">
        <v>783</v>
      </c>
    </row>
    <row r="122" spans="1:239" s="113" customFormat="1" ht="47.25">
      <c r="A122" s="92">
        <v>43</v>
      </c>
      <c r="B122" s="114" t="s">
        <v>508</v>
      </c>
      <c r="C122" s="114"/>
      <c r="D122" s="114"/>
      <c r="E122" s="109" t="s">
        <v>524</v>
      </c>
      <c r="F122" s="96" t="s">
        <v>575</v>
      </c>
      <c r="G122" s="191"/>
      <c r="H122" s="25" t="s">
        <v>10</v>
      </c>
      <c r="I122" s="29">
        <v>2017</v>
      </c>
      <c r="J122" s="29">
        <v>2019</v>
      </c>
      <c r="K122" s="247" t="s">
        <v>509</v>
      </c>
      <c r="L122" s="93">
        <v>11424</v>
      </c>
      <c r="M122" s="93"/>
      <c r="N122" s="93">
        <v>11424</v>
      </c>
      <c r="O122" s="93"/>
      <c r="P122" s="93"/>
      <c r="Q122" s="93"/>
      <c r="R122" s="168">
        <v>10282</v>
      </c>
      <c r="S122" s="168"/>
      <c r="T122" s="168">
        <v>3000</v>
      </c>
      <c r="U122" s="477" t="s">
        <v>782</v>
      </c>
      <c r="V122" s="155"/>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c r="DU122" s="155"/>
      <c r="DV122" s="155"/>
      <c r="DW122" s="155"/>
      <c r="DX122" s="155"/>
      <c r="DY122" s="155"/>
      <c r="DZ122" s="155"/>
      <c r="EA122" s="155"/>
      <c r="EB122" s="155"/>
      <c r="EC122" s="155"/>
      <c r="ED122" s="155"/>
      <c r="EE122" s="155"/>
      <c r="EF122" s="155"/>
      <c r="EG122" s="155"/>
      <c r="EH122" s="155"/>
      <c r="EI122" s="155"/>
      <c r="EJ122" s="155"/>
      <c r="EK122" s="155"/>
      <c r="EL122" s="155"/>
      <c r="EM122" s="155"/>
      <c r="EN122" s="155"/>
      <c r="EO122" s="155"/>
      <c r="EP122" s="155"/>
      <c r="EQ122" s="155"/>
      <c r="ER122" s="155"/>
      <c r="ES122" s="155"/>
      <c r="ET122" s="155"/>
      <c r="EU122" s="155"/>
      <c r="EV122" s="155"/>
      <c r="EW122" s="155"/>
      <c r="EX122" s="155"/>
      <c r="EY122" s="155"/>
      <c r="EZ122" s="155"/>
      <c r="FA122" s="155"/>
      <c r="FB122" s="155"/>
      <c r="FC122" s="155"/>
      <c r="FD122" s="155"/>
      <c r="FE122" s="155"/>
      <c r="FF122" s="155"/>
      <c r="FG122" s="155"/>
      <c r="FH122" s="155"/>
      <c r="FI122" s="155"/>
      <c r="FJ122" s="155"/>
      <c r="FK122" s="155"/>
      <c r="FL122" s="155"/>
      <c r="FM122" s="155"/>
      <c r="FN122" s="155"/>
      <c r="FO122" s="155"/>
      <c r="FP122" s="155"/>
      <c r="FQ122" s="155"/>
      <c r="FR122" s="155"/>
      <c r="FS122" s="155"/>
      <c r="FT122" s="155"/>
      <c r="FU122" s="155"/>
      <c r="FV122" s="155"/>
      <c r="FW122" s="155"/>
      <c r="FX122" s="155"/>
      <c r="FY122" s="155"/>
      <c r="FZ122" s="155"/>
      <c r="GA122" s="155"/>
      <c r="GB122" s="155"/>
      <c r="GC122" s="155"/>
      <c r="GD122" s="155"/>
      <c r="GE122" s="155"/>
      <c r="GF122" s="155"/>
      <c r="GG122" s="155"/>
      <c r="GH122" s="155"/>
      <c r="GI122" s="155"/>
      <c r="GJ122" s="155"/>
      <c r="GK122" s="155"/>
      <c r="GL122" s="155"/>
      <c r="GM122" s="155"/>
      <c r="GN122" s="155"/>
      <c r="GO122" s="155"/>
      <c r="GP122" s="155"/>
      <c r="GQ122" s="155"/>
      <c r="GR122" s="155"/>
      <c r="GS122" s="155"/>
      <c r="GT122" s="155"/>
      <c r="GU122" s="155"/>
      <c r="GV122" s="155"/>
      <c r="GW122" s="155"/>
      <c r="GX122" s="155"/>
      <c r="GY122" s="155"/>
      <c r="GZ122" s="155"/>
      <c r="HA122" s="155"/>
      <c r="HB122" s="155"/>
      <c r="HC122" s="155"/>
      <c r="HD122" s="155"/>
      <c r="HE122" s="155"/>
      <c r="HF122" s="155"/>
      <c r="HG122" s="155"/>
      <c r="HH122" s="155"/>
      <c r="HI122" s="155"/>
      <c r="HJ122" s="155"/>
      <c r="HK122" s="155"/>
      <c r="HL122" s="155"/>
      <c r="HM122" s="155"/>
      <c r="HN122" s="155"/>
      <c r="HO122" s="155"/>
      <c r="HP122" s="155"/>
      <c r="HQ122" s="155"/>
      <c r="HR122" s="155"/>
      <c r="HS122" s="155"/>
      <c r="HT122" s="155"/>
      <c r="HU122" s="155"/>
      <c r="HV122" s="155"/>
      <c r="HW122" s="155"/>
      <c r="HX122" s="155"/>
      <c r="HY122" s="155"/>
      <c r="HZ122" s="155"/>
      <c r="IA122" s="155"/>
      <c r="IB122" s="155"/>
      <c r="IC122" s="155"/>
      <c r="ID122" s="155"/>
      <c r="IE122" s="155"/>
    </row>
    <row r="123" spans="1:239" s="101" customFormat="1" ht="19.5" customHeight="1">
      <c r="A123" s="102" t="s">
        <v>707</v>
      </c>
      <c r="B123" s="97" t="s">
        <v>708</v>
      </c>
      <c r="C123" s="98"/>
      <c r="D123" s="98"/>
      <c r="E123" s="25"/>
      <c r="F123" s="25"/>
      <c r="G123" s="25"/>
      <c r="H123" s="25"/>
      <c r="I123" s="25"/>
      <c r="J123" s="25"/>
      <c r="K123" s="77"/>
      <c r="L123" s="206">
        <f t="shared" ref="L123:T123" si="11">SUBTOTAL(9,L124:L145)</f>
        <v>698102</v>
      </c>
      <c r="M123" s="206">
        <f t="shared" si="11"/>
        <v>88130</v>
      </c>
      <c r="N123" s="206">
        <f t="shared" si="11"/>
        <v>295796</v>
      </c>
      <c r="O123" s="206">
        <f t="shared" si="11"/>
        <v>570611</v>
      </c>
      <c r="P123" s="206">
        <f t="shared" si="11"/>
        <v>88130</v>
      </c>
      <c r="Q123" s="206">
        <f t="shared" si="11"/>
        <v>208199</v>
      </c>
      <c r="R123" s="206" t="e">
        <f t="shared" si="11"/>
        <v>#REF!</v>
      </c>
      <c r="S123" s="206">
        <f t="shared" si="11"/>
        <v>0</v>
      </c>
      <c r="T123" s="206">
        <f t="shared" si="11"/>
        <v>14638</v>
      </c>
      <c r="U123" s="99"/>
    </row>
    <row r="124" spans="1:239" s="91" customFormat="1" ht="94.5">
      <c r="A124" s="92">
        <v>1</v>
      </c>
      <c r="B124" s="108" t="s">
        <v>97</v>
      </c>
      <c r="C124" s="108" t="s">
        <v>544</v>
      </c>
      <c r="D124" s="126">
        <v>6292</v>
      </c>
      <c r="E124" s="25" t="s">
        <v>99</v>
      </c>
      <c r="F124" s="26" t="s">
        <v>535</v>
      </c>
      <c r="G124" s="26"/>
      <c r="H124" s="36" t="s">
        <v>10</v>
      </c>
      <c r="I124" s="29">
        <v>2011</v>
      </c>
      <c r="J124" s="29">
        <v>2013</v>
      </c>
      <c r="K124" s="204" t="s">
        <v>98</v>
      </c>
      <c r="L124" s="205">
        <v>6993</v>
      </c>
      <c r="M124" s="205"/>
      <c r="N124" s="205">
        <v>2509</v>
      </c>
      <c r="O124" s="205">
        <f>5134+800</f>
        <v>5934</v>
      </c>
      <c r="P124" s="205"/>
      <c r="Q124" s="205">
        <f>650+800</f>
        <v>1450</v>
      </c>
      <c r="R124" s="35"/>
      <c r="S124" s="35"/>
      <c r="T124" s="118">
        <v>359</v>
      </c>
      <c r="U124" s="499" t="s">
        <v>730</v>
      </c>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0"/>
      <c r="CY124" s="120"/>
      <c r="CZ124" s="120"/>
      <c r="DA124" s="120"/>
      <c r="DB124" s="120"/>
      <c r="DC124" s="120"/>
      <c r="DD124" s="120"/>
      <c r="DE124" s="120"/>
      <c r="DF124" s="120"/>
      <c r="DG124" s="120"/>
      <c r="DH124" s="120"/>
      <c r="DI124" s="120"/>
      <c r="DJ124" s="120"/>
      <c r="DK124" s="120"/>
      <c r="DL124" s="120"/>
      <c r="DM124" s="120"/>
      <c r="DN124" s="120"/>
      <c r="DO124" s="120"/>
      <c r="DP124" s="120"/>
      <c r="DQ124" s="120"/>
      <c r="DR124" s="120"/>
      <c r="DS124" s="120"/>
      <c r="DT124" s="120"/>
      <c r="DU124" s="120"/>
      <c r="DV124" s="120"/>
      <c r="DW124" s="120"/>
      <c r="DX124" s="120"/>
      <c r="DY124" s="120"/>
      <c r="DZ124" s="120"/>
      <c r="EA124" s="120"/>
      <c r="EB124" s="120"/>
      <c r="EC124" s="120"/>
      <c r="ED124" s="120"/>
      <c r="EE124" s="120"/>
      <c r="EF124" s="120"/>
      <c r="EG124" s="120"/>
      <c r="EH124" s="120"/>
      <c r="EI124" s="120"/>
      <c r="EJ124" s="120"/>
      <c r="EK124" s="120"/>
      <c r="EL124" s="120"/>
      <c r="EM124" s="120"/>
      <c r="EN124" s="120"/>
      <c r="EO124" s="120"/>
      <c r="EP124" s="120"/>
      <c r="EQ124" s="120"/>
      <c r="ER124" s="120"/>
      <c r="ES124" s="120"/>
      <c r="ET124" s="120"/>
      <c r="EU124" s="120"/>
      <c r="EV124" s="120"/>
      <c r="EW124" s="120"/>
      <c r="EX124" s="120"/>
      <c r="EY124" s="120"/>
      <c r="EZ124" s="120"/>
      <c r="FA124" s="120"/>
      <c r="FB124" s="120"/>
      <c r="FC124" s="120"/>
      <c r="FD124" s="120"/>
      <c r="FE124" s="120"/>
      <c r="FF124" s="120"/>
      <c r="FG124" s="120"/>
      <c r="FH124" s="120"/>
      <c r="FI124" s="120"/>
      <c r="FJ124" s="120"/>
      <c r="FK124" s="120"/>
      <c r="FL124" s="120"/>
      <c r="FM124" s="120"/>
      <c r="FN124" s="120"/>
      <c r="FO124" s="120"/>
      <c r="FP124" s="120"/>
      <c r="FQ124" s="120"/>
      <c r="FR124" s="120"/>
      <c r="FS124" s="120"/>
      <c r="FT124" s="120"/>
      <c r="FU124" s="120"/>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0"/>
      <c r="GQ124" s="120"/>
      <c r="GR124" s="120"/>
      <c r="GS124" s="120"/>
      <c r="GT124" s="120"/>
      <c r="GU124" s="120"/>
      <c r="GV124" s="120"/>
      <c r="GW124" s="120"/>
      <c r="GX124" s="120"/>
      <c r="GY124" s="120"/>
      <c r="GZ124" s="120"/>
      <c r="HA124" s="120"/>
      <c r="HB124" s="120"/>
      <c r="HC124" s="120"/>
      <c r="HD124" s="120"/>
      <c r="HE124" s="120"/>
      <c r="HF124" s="120"/>
      <c r="HG124" s="120"/>
      <c r="HH124" s="120"/>
      <c r="HI124" s="120"/>
      <c r="HJ124" s="120"/>
      <c r="HK124" s="120"/>
      <c r="HL124" s="120"/>
      <c r="HM124" s="120"/>
      <c r="HN124" s="120"/>
      <c r="HO124" s="120"/>
      <c r="HP124" s="120"/>
      <c r="HQ124" s="120"/>
      <c r="HR124" s="120"/>
      <c r="HS124" s="120"/>
      <c r="HT124" s="120"/>
      <c r="HU124" s="120"/>
      <c r="HV124" s="120"/>
      <c r="HW124" s="120"/>
      <c r="HX124" s="120"/>
      <c r="HY124" s="120"/>
      <c r="HZ124" s="120"/>
      <c r="IA124" s="120"/>
      <c r="IB124" s="120"/>
      <c r="IC124" s="120"/>
      <c r="ID124" s="120"/>
      <c r="IE124" s="120"/>
    </row>
    <row r="125" spans="1:239" s="104" customFormat="1" ht="59.25" customHeight="1">
      <c r="A125" s="92">
        <v>2</v>
      </c>
      <c r="B125" s="130" t="s">
        <v>69</v>
      </c>
      <c r="C125" s="131" t="s">
        <v>540</v>
      </c>
      <c r="D125" s="126">
        <v>50388</v>
      </c>
      <c r="E125" s="25" t="s">
        <v>71</v>
      </c>
      <c r="F125" s="26" t="s">
        <v>535</v>
      </c>
      <c r="G125" s="26"/>
      <c r="H125" s="25" t="s">
        <v>10</v>
      </c>
      <c r="I125" s="29">
        <v>2010</v>
      </c>
      <c r="J125" s="29">
        <v>2016</v>
      </c>
      <c r="K125" s="202" t="s">
        <v>70</v>
      </c>
      <c r="L125" s="203">
        <v>52941</v>
      </c>
      <c r="M125" s="203"/>
      <c r="N125" s="203">
        <v>52941</v>
      </c>
      <c r="O125" s="203">
        <f>37540+2318+3500</f>
        <v>43358</v>
      </c>
      <c r="P125" s="203"/>
      <c r="Q125" s="74">
        <f>O125</f>
        <v>43358</v>
      </c>
      <c r="R125" s="128"/>
      <c r="S125" s="128"/>
      <c r="T125" s="74">
        <v>1758</v>
      </c>
      <c r="U125" s="499" t="s">
        <v>749</v>
      </c>
      <c r="V125" s="101"/>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01"/>
      <c r="CH125" s="101"/>
      <c r="CI125" s="101"/>
      <c r="CJ125" s="101"/>
      <c r="CK125" s="101"/>
      <c r="CL125" s="101"/>
      <c r="CM125" s="101"/>
      <c r="CN125" s="101"/>
      <c r="CO125" s="101"/>
      <c r="CP125" s="101"/>
      <c r="CQ125" s="101"/>
      <c r="CR125" s="101"/>
      <c r="CS125" s="101"/>
      <c r="CT125" s="101"/>
      <c r="CU125" s="101"/>
      <c r="CV125" s="101"/>
      <c r="CW125" s="101"/>
      <c r="CX125" s="101"/>
      <c r="CY125" s="101"/>
      <c r="CZ125" s="101"/>
      <c r="DA125" s="101"/>
      <c r="DB125" s="101"/>
      <c r="DC125" s="101"/>
      <c r="DD125" s="101"/>
      <c r="DE125" s="101"/>
      <c r="DF125" s="101"/>
      <c r="DG125" s="101"/>
      <c r="DH125" s="101"/>
      <c r="DI125" s="101"/>
      <c r="DJ125" s="101"/>
      <c r="DK125" s="101"/>
      <c r="DL125" s="101"/>
      <c r="DM125" s="101"/>
      <c r="DN125" s="101"/>
      <c r="DO125" s="101"/>
      <c r="DP125" s="101"/>
      <c r="DQ125" s="101"/>
      <c r="DR125" s="101"/>
      <c r="DS125" s="101"/>
      <c r="DT125" s="101"/>
      <c r="DU125" s="101"/>
      <c r="DV125" s="101"/>
      <c r="DW125" s="101"/>
      <c r="DX125" s="101"/>
      <c r="DY125" s="101"/>
      <c r="DZ125" s="101"/>
      <c r="EA125" s="101"/>
      <c r="EB125" s="101"/>
      <c r="EC125" s="101"/>
      <c r="ED125" s="101"/>
      <c r="EE125" s="101"/>
      <c r="EF125" s="101"/>
      <c r="EG125" s="101"/>
      <c r="EH125" s="101"/>
      <c r="EI125" s="101"/>
      <c r="EJ125" s="101"/>
      <c r="EK125" s="101"/>
      <c r="EL125" s="101"/>
      <c r="EM125" s="101"/>
      <c r="EN125" s="101"/>
      <c r="EO125" s="101"/>
      <c r="EP125" s="101"/>
      <c r="EQ125" s="101"/>
      <c r="ER125" s="101"/>
      <c r="ES125" s="101"/>
      <c r="ET125" s="101"/>
      <c r="EU125" s="101"/>
      <c r="EV125" s="101"/>
      <c r="EW125" s="101"/>
      <c r="EX125" s="101"/>
      <c r="EY125" s="101"/>
      <c r="EZ125" s="101"/>
      <c r="FA125" s="101"/>
      <c r="FB125" s="101"/>
      <c r="FC125" s="101"/>
      <c r="FD125" s="101"/>
      <c r="FE125" s="101"/>
      <c r="FF125" s="101"/>
      <c r="FG125" s="101"/>
      <c r="FH125" s="101"/>
      <c r="FI125" s="101"/>
      <c r="FJ125" s="101"/>
      <c r="FK125" s="101"/>
      <c r="FL125" s="101"/>
      <c r="FM125" s="101"/>
      <c r="FN125" s="101"/>
      <c r="FO125" s="101"/>
      <c r="FP125" s="101"/>
      <c r="FQ125" s="101"/>
      <c r="FR125" s="101"/>
      <c r="FS125" s="101"/>
      <c r="FT125" s="101"/>
      <c r="FU125" s="101"/>
      <c r="FV125" s="101"/>
      <c r="FW125" s="101"/>
      <c r="FX125" s="101"/>
      <c r="FY125" s="101"/>
      <c r="FZ125" s="101"/>
      <c r="GA125" s="101"/>
      <c r="GB125" s="101"/>
      <c r="GC125" s="101"/>
      <c r="GD125" s="101"/>
      <c r="GE125" s="101"/>
      <c r="GF125" s="101"/>
      <c r="GG125" s="101"/>
      <c r="GH125" s="101"/>
      <c r="GI125" s="101"/>
      <c r="GJ125" s="101"/>
      <c r="GK125" s="101"/>
      <c r="GL125" s="101"/>
      <c r="GM125" s="101"/>
      <c r="GN125" s="101"/>
      <c r="GO125" s="101"/>
      <c r="GP125" s="101"/>
      <c r="GQ125" s="101"/>
      <c r="GR125" s="101"/>
      <c r="GS125" s="101"/>
      <c r="GT125" s="101"/>
      <c r="GU125" s="101"/>
      <c r="GV125" s="101"/>
      <c r="GW125" s="101"/>
      <c r="GX125" s="101"/>
      <c r="GY125" s="101"/>
      <c r="GZ125" s="101"/>
      <c r="HA125" s="101"/>
      <c r="HB125" s="101"/>
      <c r="HC125" s="101"/>
      <c r="HD125" s="101"/>
      <c r="HE125" s="101"/>
      <c r="HF125" s="101"/>
      <c r="HG125" s="101"/>
      <c r="HH125" s="101"/>
      <c r="HI125" s="101"/>
      <c r="HJ125" s="101"/>
      <c r="HK125" s="101"/>
      <c r="HL125" s="101"/>
      <c r="HM125" s="101"/>
      <c r="HN125" s="101"/>
      <c r="HO125" s="101"/>
      <c r="HP125" s="101"/>
      <c r="HQ125" s="101"/>
      <c r="HR125" s="101"/>
      <c r="HS125" s="101"/>
      <c r="HT125" s="101"/>
      <c r="HU125" s="101"/>
      <c r="HV125" s="101"/>
      <c r="HW125" s="101"/>
      <c r="HX125" s="101"/>
      <c r="HY125" s="101"/>
      <c r="HZ125" s="101"/>
      <c r="IA125" s="101"/>
      <c r="IB125" s="101"/>
      <c r="IC125" s="101"/>
      <c r="ID125" s="101"/>
      <c r="IE125" s="101"/>
    </row>
    <row r="126" spans="1:239" s="101" customFormat="1" ht="67.5" customHeight="1">
      <c r="A126" s="92">
        <v>3</v>
      </c>
      <c r="B126" s="130" t="s">
        <v>88</v>
      </c>
      <c r="C126" s="131" t="s">
        <v>542</v>
      </c>
      <c r="D126" s="138">
        <v>5592</v>
      </c>
      <c r="E126" s="25" t="s">
        <v>71</v>
      </c>
      <c r="F126" s="26" t="s">
        <v>535</v>
      </c>
      <c r="G126" s="26"/>
      <c r="H126" s="66" t="s">
        <v>15</v>
      </c>
      <c r="I126" s="29">
        <v>2014</v>
      </c>
      <c r="J126" s="29">
        <v>2016</v>
      </c>
      <c r="K126" s="202" t="s">
        <v>89</v>
      </c>
      <c r="L126" s="203">
        <v>5711</v>
      </c>
      <c r="M126" s="203"/>
      <c r="N126" s="203">
        <v>5711</v>
      </c>
      <c r="O126" s="203">
        <f>2983+2528</f>
        <v>5511</v>
      </c>
      <c r="P126" s="203"/>
      <c r="Q126" s="203">
        <f>O126</f>
        <v>5511</v>
      </c>
      <c r="R126" s="128"/>
      <c r="S126" s="128"/>
      <c r="T126" s="74">
        <v>81</v>
      </c>
      <c r="U126" s="499" t="s">
        <v>795</v>
      </c>
    </row>
    <row r="127" spans="1:239" s="104" customFormat="1" ht="62.25" customHeight="1">
      <c r="A127" s="92">
        <v>4</v>
      </c>
      <c r="B127" s="129" t="s">
        <v>252</v>
      </c>
      <c r="C127" s="121" t="s">
        <v>576</v>
      </c>
      <c r="D127" s="145">
        <v>5816</v>
      </c>
      <c r="E127" s="25" t="s">
        <v>71</v>
      </c>
      <c r="F127" s="26" t="s">
        <v>535</v>
      </c>
      <c r="G127" s="27"/>
      <c r="H127" s="28" t="s">
        <v>24</v>
      </c>
      <c r="I127" s="29">
        <v>2013</v>
      </c>
      <c r="J127" s="29">
        <v>2014</v>
      </c>
      <c r="K127" s="77" t="s">
        <v>253</v>
      </c>
      <c r="L127" s="128">
        <v>5900</v>
      </c>
      <c r="M127" s="128"/>
      <c r="N127" s="128">
        <v>5900</v>
      </c>
      <c r="O127" s="128">
        <v>5470</v>
      </c>
      <c r="P127" s="128"/>
      <c r="Q127" s="128">
        <v>5470</v>
      </c>
      <c r="R127" s="128">
        <v>346</v>
      </c>
      <c r="S127" s="128"/>
      <c r="T127" s="128">
        <v>346</v>
      </c>
      <c r="U127" s="477" t="s">
        <v>741</v>
      </c>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c r="EU127" s="101"/>
      <c r="EV127" s="101"/>
      <c r="EW127" s="101"/>
      <c r="EX127" s="101"/>
      <c r="EY127" s="101"/>
      <c r="EZ127" s="101"/>
      <c r="FA127" s="101"/>
      <c r="FB127" s="101"/>
      <c r="FC127" s="101"/>
      <c r="FD127" s="101"/>
      <c r="FE127" s="101"/>
      <c r="FF127" s="101"/>
      <c r="FG127" s="101"/>
      <c r="FH127" s="101"/>
      <c r="FI127" s="101"/>
      <c r="FJ127" s="101"/>
      <c r="FK127" s="101"/>
      <c r="FL127" s="101"/>
      <c r="FM127" s="101"/>
      <c r="FN127" s="101"/>
      <c r="FO127" s="101"/>
      <c r="FP127" s="101"/>
      <c r="FQ127" s="101"/>
      <c r="FR127" s="101"/>
      <c r="FS127" s="101"/>
      <c r="FT127" s="101"/>
      <c r="FU127" s="101"/>
      <c r="FV127" s="101"/>
      <c r="FW127" s="101"/>
      <c r="FX127" s="101"/>
      <c r="FY127" s="101"/>
      <c r="FZ127" s="101"/>
      <c r="GA127" s="101"/>
      <c r="GB127" s="101"/>
      <c r="GC127" s="101"/>
      <c r="GD127" s="101"/>
      <c r="GE127" s="101"/>
      <c r="GF127" s="101"/>
      <c r="GG127" s="101"/>
      <c r="GH127" s="101"/>
      <c r="GI127" s="101"/>
      <c r="GJ127" s="101"/>
      <c r="GK127" s="101"/>
      <c r="GL127" s="101"/>
      <c r="GM127" s="101"/>
      <c r="GN127" s="101"/>
      <c r="GO127" s="101"/>
      <c r="GP127" s="101"/>
      <c r="GQ127" s="101"/>
      <c r="GR127" s="101"/>
      <c r="GS127" s="101"/>
      <c r="GT127" s="101"/>
      <c r="GU127" s="101"/>
      <c r="GV127" s="101"/>
      <c r="GW127" s="101"/>
      <c r="GX127" s="101"/>
      <c r="GY127" s="101"/>
      <c r="GZ127" s="101"/>
      <c r="HA127" s="101"/>
      <c r="HB127" s="101"/>
      <c r="HC127" s="101"/>
      <c r="HD127" s="101"/>
      <c r="HE127" s="101"/>
      <c r="HF127" s="101"/>
      <c r="HG127" s="101"/>
      <c r="HH127" s="101"/>
      <c r="HI127" s="101"/>
      <c r="HJ127" s="101"/>
      <c r="HK127" s="101"/>
      <c r="HL127" s="101"/>
      <c r="HM127" s="101"/>
      <c r="HN127" s="101"/>
      <c r="HO127" s="101"/>
      <c r="HP127" s="101"/>
      <c r="HQ127" s="101"/>
      <c r="HR127" s="101"/>
      <c r="HS127" s="101"/>
      <c r="HT127" s="101"/>
      <c r="HU127" s="101"/>
      <c r="HV127" s="101"/>
      <c r="HW127" s="101"/>
      <c r="HX127" s="101"/>
      <c r="HY127" s="101"/>
      <c r="HZ127" s="101"/>
      <c r="IA127" s="101"/>
      <c r="IB127" s="101"/>
      <c r="IC127" s="101"/>
      <c r="ID127" s="101"/>
      <c r="IE127" s="101"/>
    </row>
    <row r="128" spans="1:239" s="101" customFormat="1" ht="55.5" customHeight="1">
      <c r="A128" s="92">
        <v>5</v>
      </c>
      <c r="B128" s="129" t="s">
        <v>254</v>
      </c>
      <c r="C128" s="121" t="s">
        <v>577</v>
      </c>
      <c r="D128" s="145">
        <v>5858</v>
      </c>
      <c r="E128" s="25" t="s">
        <v>71</v>
      </c>
      <c r="F128" s="26" t="s">
        <v>535</v>
      </c>
      <c r="G128" s="27"/>
      <c r="H128" s="28" t="s">
        <v>24</v>
      </c>
      <c r="I128" s="29">
        <v>2013</v>
      </c>
      <c r="J128" s="29">
        <v>2014</v>
      </c>
      <c r="K128" s="77" t="s">
        <v>255</v>
      </c>
      <c r="L128" s="128">
        <v>6100</v>
      </c>
      <c r="M128" s="128"/>
      <c r="N128" s="128">
        <v>6100</v>
      </c>
      <c r="O128" s="128">
        <v>5650</v>
      </c>
      <c r="P128" s="128"/>
      <c r="Q128" s="128">
        <v>5650</v>
      </c>
      <c r="R128" s="128">
        <v>208</v>
      </c>
      <c r="S128" s="128"/>
      <c r="T128" s="128">
        <v>208</v>
      </c>
      <c r="U128" s="477" t="s">
        <v>750</v>
      </c>
    </row>
    <row r="129" spans="1:239" s="95" customFormat="1" ht="40.5" customHeight="1">
      <c r="A129" s="92">
        <v>6</v>
      </c>
      <c r="B129" s="207" t="s">
        <v>650</v>
      </c>
      <c r="C129" s="207"/>
      <c r="D129" s="152"/>
      <c r="E129" s="25" t="s">
        <v>80</v>
      </c>
      <c r="F129" s="26" t="s">
        <v>535</v>
      </c>
      <c r="G129" s="26"/>
      <c r="H129" s="110" t="s">
        <v>15</v>
      </c>
      <c r="I129" s="29">
        <v>2015</v>
      </c>
      <c r="J129" s="29">
        <v>2016</v>
      </c>
      <c r="K129" s="208" t="s">
        <v>958</v>
      </c>
      <c r="L129" s="209">
        <v>2735</v>
      </c>
      <c r="M129" s="209"/>
      <c r="N129" s="150"/>
      <c r="O129" s="209">
        <v>2300</v>
      </c>
      <c r="P129" s="209"/>
      <c r="Q129" s="118"/>
      <c r="R129" s="35">
        <v>435</v>
      </c>
      <c r="S129" s="35"/>
      <c r="T129" s="118">
        <v>435</v>
      </c>
      <c r="U129" s="499" t="s">
        <v>753</v>
      </c>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120"/>
      <c r="DQ129" s="120"/>
      <c r="DR129" s="120"/>
      <c r="DS129" s="120"/>
      <c r="DT129" s="120"/>
      <c r="DU129" s="120"/>
      <c r="DV129" s="120"/>
      <c r="DW129" s="120"/>
      <c r="DX129" s="120"/>
      <c r="DY129" s="120"/>
      <c r="DZ129" s="120"/>
      <c r="EA129" s="120"/>
      <c r="EB129" s="120"/>
      <c r="EC129" s="120"/>
      <c r="ED129" s="120"/>
      <c r="EE129" s="120"/>
      <c r="EF129" s="120"/>
      <c r="EG129" s="120"/>
      <c r="EH129" s="120"/>
      <c r="EI129" s="120"/>
      <c r="EJ129" s="120"/>
      <c r="EK129" s="120"/>
      <c r="EL129" s="120"/>
      <c r="EM129" s="120"/>
      <c r="EN129" s="120"/>
      <c r="EO129" s="120"/>
      <c r="EP129" s="120"/>
      <c r="EQ129" s="120"/>
      <c r="ER129" s="120"/>
      <c r="ES129" s="120"/>
      <c r="ET129" s="120"/>
      <c r="EU129" s="120"/>
      <c r="EV129" s="120"/>
      <c r="EW129" s="120"/>
      <c r="EX129" s="120"/>
      <c r="EY129" s="120"/>
      <c r="EZ129" s="120"/>
      <c r="FA129" s="120"/>
      <c r="FB129" s="120"/>
      <c r="FC129" s="120"/>
      <c r="FD129" s="120"/>
      <c r="FE129" s="120"/>
      <c r="FF129" s="120"/>
      <c r="FG129" s="120"/>
      <c r="FH129" s="120"/>
      <c r="FI129" s="120"/>
      <c r="FJ129" s="120"/>
      <c r="FK129" s="120"/>
      <c r="FL129" s="120"/>
      <c r="FM129" s="120"/>
      <c r="FN129" s="120"/>
      <c r="FO129" s="120"/>
      <c r="FP129" s="120"/>
      <c r="FQ129" s="120"/>
      <c r="FR129" s="120"/>
      <c r="FS129" s="120"/>
      <c r="FT129" s="120"/>
      <c r="FU129" s="120"/>
      <c r="FV129" s="120"/>
      <c r="FW129" s="120"/>
      <c r="FX129" s="120"/>
      <c r="FY129" s="120"/>
      <c r="FZ129" s="120"/>
      <c r="GA129" s="120"/>
      <c r="GB129" s="120"/>
      <c r="GC129" s="120"/>
      <c r="GD129" s="120"/>
      <c r="GE129" s="120"/>
      <c r="GF129" s="120"/>
      <c r="GG129" s="120"/>
      <c r="GH129" s="120"/>
      <c r="GI129" s="120"/>
      <c r="GJ129" s="120"/>
      <c r="GK129" s="120"/>
      <c r="GL129" s="120"/>
      <c r="GM129" s="120"/>
      <c r="GN129" s="120"/>
      <c r="GO129" s="120"/>
      <c r="GP129" s="120"/>
      <c r="GQ129" s="120"/>
      <c r="GR129" s="120"/>
      <c r="GS129" s="120"/>
      <c r="GT129" s="120"/>
      <c r="GU129" s="120"/>
      <c r="GV129" s="120"/>
      <c r="GW129" s="120"/>
      <c r="GX129" s="120"/>
      <c r="GY129" s="120"/>
      <c r="GZ129" s="120"/>
      <c r="HA129" s="120"/>
      <c r="HB129" s="120"/>
      <c r="HC129" s="120"/>
      <c r="HD129" s="120"/>
      <c r="HE129" s="120"/>
      <c r="HF129" s="120"/>
      <c r="HG129" s="120"/>
      <c r="HH129" s="120"/>
      <c r="HI129" s="120"/>
      <c r="HJ129" s="120"/>
      <c r="HK129" s="120"/>
      <c r="HL129" s="120"/>
      <c r="HM129" s="120"/>
      <c r="HN129" s="120"/>
      <c r="HO129" s="120"/>
      <c r="HP129" s="120"/>
      <c r="HQ129" s="120"/>
      <c r="HR129" s="120"/>
      <c r="HS129" s="120"/>
      <c r="HT129" s="120"/>
      <c r="HU129" s="120"/>
      <c r="HV129" s="120"/>
      <c r="HW129" s="120"/>
      <c r="HX129" s="120"/>
      <c r="HY129" s="120"/>
      <c r="HZ129" s="120"/>
      <c r="IA129" s="120"/>
      <c r="IB129" s="120"/>
      <c r="IC129" s="120"/>
      <c r="ID129" s="120"/>
      <c r="IE129" s="120"/>
    </row>
    <row r="130" spans="1:239" s="95" customFormat="1" ht="72.75" customHeight="1">
      <c r="A130" s="92">
        <v>7</v>
      </c>
      <c r="B130" s="151" t="s">
        <v>77</v>
      </c>
      <c r="C130" s="151" t="s">
        <v>543</v>
      </c>
      <c r="D130" s="149">
        <v>15789.357</v>
      </c>
      <c r="E130" s="25" t="s">
        <v>80</v>
      </c>
      <c r="F130" s="26" t="s">
        <v>535</v>
      </c>
      <c r="G130" s="26"/>
      <c r="H130" s="36" t="s">
        <v>10</v>
      </c>
      <c r="I130" s="29">
        <v>2010</v>
      </c>
      <c r="J130" s="29">
        <v>2012</v>
      </c>
      <c r="K130" s="210" t="s">
        <v>78</v>
      </c>
      <c r="L130" s="118">
        <v>15990</v>
      </c>
      <c r="M130" s="118"/>
      <c r="N130" s="150">
        <f>L130</f>
        <v>15990</v>
      </c>
      <c r="O130" s="118">
        <f>12899+1700</f>
        <v>14599</v>
      </c>
      <c r="P130" s="118"/>
      <c r="Q130" s="118">
        <f>O130</f>
        <v>14599</v>
      </c>
      <c r="R130" s="107"/>
      <c r="S130" s="107"/>
      <c r="T130" s="118">
        <v>1000</v>
      </c>
      <c r="U130" s="499" t="s">
        <v>800</v>
      </c>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120"/>
      <c r="DQ130" s="120"/>
      <c r="DR130" s="120"/>
      <c r="DS130" s="120"/>
      <c r="DT130" s="120"/>
      <c r="DU130" s="120"/>
      <c r="DV130" s="120"/>
      <c r="DW130" s="120"/>
      <c r="DX130" s="120"/>
      <c r="DY130" s="120"/>
      <c r="DZ130" s="120"/>
      <c r="EA130" s="120"/>
      <c r="EB130" s="120"/>
      <c r="EC130" s="120"/>
      <c r="ED130" s="120"/>
      <c r="EE130" s="120"/>
      <c r="EF130" s="120"/>
      <c r="EG130" s="120"/>
      <c r="EH130" s="120"/>
      <c r="EI130" s="120"/>
      <c r="EJ130" s="120"/>
      <c r="EK130" s="120"/>
      <c r="EL130" s="120"/>
      <c r="EM130" s="120"/>
      <c r="EN130" s="120"/>
      <c r="EO130" s="120"/>
      <c r="EP130" s="120"/>
      <c r="EQ130" s="120"/>
      <c r="ER130" s="120"/>
      <c r="ES130" s="120"/>
      <c r="ET130" s="120"/>
      <c r="EU130" s="120"/>
      <c r="EV130" s="120"/>
      <c r="EW130" s="120"/>
      <c r="EX130" s="120"/>
      <c r="EY130" s="120"/>
      <c r="EZ130" s="120"/>
      <c r="FA130" s="120"/>
      <c r="FB130" s="120"/>
      <c r="FC130" s="120"/>
      <c r="FD130" s="120"/>
      <c r="FE130" s="120"/>
      <c r="FF130" s="120"/>
      <c r="FG130" s="120"/>
      <c r="FH130" s="120"/>
      <c r="FI130" s="120"/>
      <c r="FJ130" s="120"/>
      <c r="FK130" s="120"/>
      <c r="FL130" s="120"/>
      <c r="FM130" s="120"/>
      <c r="FN130" s="120"/>
      <c r="FO130" s="120"/>
      <c r="FP130" s="120"/>
      <c r="FQ130" s="120"/>
      <c r="FR130" s="120"/>
      <c r="FS130" s="120"/>
      <c r="FT130" s="120"/>
      <c r="FU130" s="120"/>
      <c r="FV130" s="120"/>
      <c r="FW130" s="120"/>
      <c r="FX130" s="120"/>
      <c r="FY130" s="120"/>
      <c r="FZ130" s="120"/>
      <c r="GA130" s="120"/>
      <c r="GB130" s="120"/>
      <c r="GC130" s="120"/>
      <c r="GD130" s="120"/>
      <c r="GE130" s="120"/>
      <c r="GF130" s="120"/>
      <c r="GG130" s="120"/>
      <c r="GH130" s="120"/>
      <c r="GI130" s="120"/>
      <c r="GJ130" s="120"/>
      <c r="GK130" s="120"/>
      <c r="GL130" s="120"/>
      <c r="GM130" s="120"/>
      <c r="GN130" s="120"/>
      <c r="GO130" s="120"/>
      <c r="GP130" s="120"/>
      <c r="GQ130" s="120"/>
      <c r="GR130" s="120"/>
      <c r="GS130" s="120"/>
      <c r="GT130" s="120"/>
      <c r="GU130" s="120"/>
      <c r="GV130" s="120"/>
      <c r="GW130" s="120"/>
      <c r="GX130" s="120"/>
      <c r="GY130" s="120"/>
      <c r="GZ130" s="120"/>
      <c r="HA130" s="120"/>
      <c r="HB130" s="120"/>
      <c r="HC130" s="120"/>
      <c r="HD130" s="120"/>
      <c r="HE130" s="120"/>
      <c r="HF130" s="120"/>
      <c r="HG130" s="120"/>
      <c r="HH130" s="120"/>
      <c r="HI130" s="120"/>
      <c r="HJ130" s="120"/>
      <c r="HK130" s="120"/>
      <c r="HL130" s="120"/>
      <c r="HM130" s="120"/>
      <c r="HN130" s="120"/>
      <c r="HO130" s="120"/>
      <c r="HP130" s="120"/>
      <c r="HQ130" s="120"/>
      <c r="HR130" s="120"/>
      <c r="HS130" s="120"/>
      <c r="HT130" s="120"/>
      <c r="HU130" s="120"/>
      <c r="HV130" s="120"/>
      <c r="HW130" s="120"/>
      <c r="HX130" s="120"/>
      <c r="HY130" s="120"/>
      <c r="HZ130" s="120"/>
      <c r="IA130" s="120"/>
      <c r="IB130" s="120"/>
      <c r="IC130" s="120"/>
      <c r="ID130" s="120"/>
      <c r="IE130" s="120"/>
    </row>
    <row r="131" spans="1:239" s="95" customFormat="1" ht="47.25">
      <c r="A131" s="92">
        <v>8</v>
      </c>
      <c r="B131" s="211" t="s">
        <v>84</v>
      </c>
      <c r="C131" s="211" t="s">
        <v>589</v>
      </c>
      <c r="D131" s="212"/>
      <c r="E131" s="25" t="s">
        <v>80</v>
      </c>
      <c r="F131" s="26" t="s">
        <v>535</v>
      </c>
      <c r="G131" s="26"/>
      <c r="H131" s="213" t="s">
        <v>85</v>
      </c>
      <c r="I131" s="29">
        <v>2010</v>
      </c>
      <c r="J131" s="29">
        <v>2013</v>
      </c>
      <c r="K131" s="214" t="s">
        <v>86</v>
      </c>
      <c r="L131" s="150">
        <v>8753</v>
      </c>
      <c r="M131" s="150"/>
      <c r="N131" s="150">
        <f>L131</f>
        <v>8753</v>
      </c>
      <c r="O131" s="215">
        <f>3570+1270</f>
        <v>4840</v>
      </c>
      <c r="P131" s="215"/>
      <c r="Q131" s="118">
        <f>O131</f>
        <v>4840</v>
      </c>
      <c r="R131" s="35">
        <v>500</v>
      </c>
      <c r="S131" s="35"/>
      <c r="T131" s="118">
        <v>1000</v>
      </c>
      <c r="U131" s="499" t="s">
        <v>759</v>
      </c>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120"/>
      <c r="DQ131" s="120"/>
      <c r="DR131" s="120"/>
      <c r="DS131" s="120"/>
      <c r="DT131" s="120"/>
      <c r="DU131" s="120"/>
      <c r="DV131" s="120"/>
      <c r="DW131" s="120"/>
      <c r="DX131" s="120"/>
      <c r="DY131" s="120"/>
      <c r="DZ131" s="120"/>
      <c r="EA131" s="120"/>
      <c r="EB131" s="120"/>
      <c r="EC131" s="120"/>
      <c r="ED131" s="120"/>
      <c r="EE131" s="120"/>
      <c r="EF131" s="120"/>
      <c r="EG131" s="120"/>
      <c r="EH131" s="120"/>
      <c r="EI131" s="120"/>
      <c r="EJ131" s="120"/>
      <c r="EK131" s="120"/>
      <c r="EL131" s="120"/>
      <c r="EM131" s="120"/>
      <c r="EN131" s="120"/>
      <c r="EO131" s="120"/>
      <c r="EP131" s="120"/>
      <c r="EQ131" s="120"/>
      <c r="ER131" s="120"/>
      <c r="ES131" s="120"/>
      <c r="ET131" s="120"/>
      <c r="EU131" s="120"/>
      <c r="EV131" s="120"/>
      <c r="EW131" s="120"/>
      <c r="EX131" s="120"/>
      <c r="EY131" s="120"/>
      <c r="EZ131" s="120"/>
      <c r="FA131" s="120"/>
      <c r="FB131" s="120"/>
      <c r="FC131" s="120"/>
      <c r="FD131" s="120"/>
      <c r="FE131" s="120"/>
      <c r="FF131" s="120"/>
      <c r="FG131" s="120"/>
      <c r="FH131" s="120"/>
      <c r="FI131" s="120"/>
      <c r="FJ131" s="120"/>
      <c r="FK131" s="120"/>
      <c r="FL131" s="120"/>
      <c r="FM131" s="120"/>
      <c r="FN131" s="120"/>
      <c r="FO131" s="120"/>
      <c r="FP131" s="120"/>
      <c r="FQ131" s="120"/>
      <c r="FR131" s="120"/>
      <c r="FS131" s="120"/>
      <c r="FT131" s="120"/>
      <c r="FU131" s="120"/>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0"/>
      <c r="GQ131" s="120"/>
      <c r="GR131" s="120"/>
      <c r="GS131" s="120"/>
      <c r="GT131" s="120"/>
      <c r="GU131" s="120"/>
      <c r="GV131" s="120"/>
      <c r="GW131" s="120"/>
      <c r="GX131" s="120"/>
      <c r="GY131" s="120"/>
      <c r="GZ131" s="120"/>
      <c r="HA131" s="120"/>
      <c r="HB131" s="120"/>
      <c r="HC131" s="120"/>
      <c r="HD131" s="120"/>
      <c r="HE131" s="120"/>
      <c r="HF131" s="120"/>
      <c r="HG131" s="120"/>
      <c r="HH131" s="120"/>
      <c r="HI131" s="120"/>
      <c r="HJ131" s="120"/>
      <c r="HK131" s="120"/>
      <c r="HL131" s="120"/>
      <c r="HM131" s="120"/>
      <c r="HN131" s="120"/>
      <c r="HO131" s="120"/>
      <c r="HP131" s="120"/>
      <c r="HQ131" s="120"/>
      <c r="HR131" s="120"/>
      <c r="HS131" s="120"/>
      <c r="HT131" s="120"/>
      <c r="HU131" s="120"/>
      <c r="HV131" s="120"/>
      <c r="HW131" s="120"/>
      <c r="HX131" s="120"/>
      <c r="HY131" s="120"/>
      <c r="HZ131" s="120"/>
      <c r="IA131" s="120"/>
      <c r="IB131" s="120"/>
      <c r="IC131" s="120"/>
      <c r="ID131" s="120"/>
      <c r="IE131" s="120"/>
    </row>
    <row r="132" spans="1:239" s="95" customFormat="1" ht="31.5">
      <c r="A132" s="92">
        <v>9</v>
      </c>
      <c r="B132" s="151" t="s">
        <v>104</v>
      </c>
      <c r="C132" s="151" t="s">
        <v>565</v>
      </c>
      <c r="D132" s="153"/>
      <c r="E132" s="25" t="s">
        <v>80</v>
      </c>
      <c r="F132" s="26" t="s">
        <v>535</v>
      </c>
      <c r="G132" s="26"/>
      <c r="H132" s="154" t="s">
        <v>85</v>
      </c>
      <c r="I132" s="29">
        <v>2012</v>
      </c>
      <c r="J132" s="29">
        <v>2012</v>
      </c>
      <c r="K132" s="216" t="s">
        <v>105</v>
      </c>
      <c r="L132" s="118">
        <v>6697</v>
      </c>
      <c r="M132" s="118"/>
      <c r="N132" s="150">
        <v>5041</v>
      </c>
      <c r="O132" s="217">
        <v>360</v>
      </c>
      <c r="P132" s="217"/>
      <c r="Q132" s="118">
        <v>160</v>
      </c>
      <c r="R132" s="107">
        <v>100</v>
      </c>
      <c r="S132" s="107"/>
      <c r="T132" s="118">
        <v>100</v>
      </c>
      <c r="U132" s="499" t="s">
        <v>942</v>
      </c>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120"/>
      <c r="DQ132" s="120"/>
      <c r="DR132" s="120"/>
      <c r="DS132" s="120"/>
      <c r="DT132" s="120"/>
      <c r="DU132" s="120"/>
      <c r="DV132" s="120"/>
      <c r="DW132" s="120"/>
      <c r="DX132" s="120"/>
      <c r="DY132" s="120"/>
      <c r="DZ132" s="120"/>
      <c r="EA132" s="120"/>
      <c r="EB132" s="120"/>
      <c r="EC132" s="120"/>
      <c r="ED132" s="120"/>
      <c r="EE132" s="120"/>
      <c r="EF132" s="120"/>
      <c r="EG132" s="120"/>
      <c r="EH132" s="120"/>
      <c r="EI132" s="120"/>
      <c r="EJ132" s="120"/>
      <c r="EK132" s="120"/>
      <c r="EL132" s="120"/>
      <c r="EM132" s="120"/>
      <c r="EN132" s="120"/>
      <c r="EO132" s="120"/>
      <c r="EP132" s="120"/>
      <c r="EQ132" s="120"/>
      <c r="ER132" s="120"/>
      <c r="ES132" s="120"/>
      <c r="ET132" s="120"/>
      <c r="EU132" s="120"/>
      <c r="EV132" s="120"/>
      <c r="EW132" s="120"/>
      <c r="EX132" s="120"/>
      <c r="EY132" s="120"/>
      <c r="EZ132" s="120"/>
      <c r="FA132" s="120"/>
      <c r="FB132" s="120"/>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0"/>
      <c r="GQ132" s="120"/>
      <c r="GR132" s="120"/>
      <c r="GS132" s="120"/>
      <c r="GT132" s="120"/>
      <c r="GU132" s="120"/>
      <c r="GV132" s="120"/>
      <c r="GW132" s="120"/>
      <c r="GX132" s="120"/>
      <c r="GY132" s="120"/>
      <c r="GZ132" s="120"/>
      <c r="HA132" s="120"/>
      <c r="HB132" s="120"/>
      <c r="HC132" s="120"/>
      <c r="HD132" s="120"/>
      <c r="HE132" s="120"/>
      <c r="HF132" s="120"/>
      <c r="HG132" s="120"/>
      <c r="HH132" s="120"/>
      <c r="HI132" s="120"/>
      <c r="HJ132" s="120"/>
      <c r="HK132" s="120"/>
      <c r="HL132" s="120"/>
      <c r="HM132" s="120"/>
      <c r="HN132" s="120"/>
      <c r="HO132" s="120"/>
      <c r="HP132" s="120"/>
      <c r="HQ132" s="120"/>
      <c r="HR132" s="120"/>
      <c r="HS132" s="120"/>
      <c r="HT132" s="120"/>
      <c r="HU132" s="120"/>
      <c r="HV132" s="120"/>
      <c r="HW132" s="120"/>
      <c r="HX132" s="120"/>
      <c r="HY132" s="120"/>
      <c r="HZ132" s="120"/>
      <c r="IA132" s="120"/>
      <c r="IB132" s="120"/>
      <c r="IC132" s="120"/>
      <c r="ID132" s="120"/>
      <c r="IE132" s="120"/>
    </row>
    <row r="133" spans="1:239" s="218" customFormat="1" ht="31.5">
      <c r="A133" s="92">
        <v>10</v>
      </c>
      <c r="B133" s="151" t="s">
        <v>108</v>
      </c>
      <c r="C133" s="151" t="s">
        <v>565</v>
      </c>
      <c r="D133" s="153"/>
      <c r="E133" s="25" t="s">
        <v>80</v>
      </c>
      <c r="F133" s="26" t="s">
        <v>535</v>
      </c>
      <c r="G133" s="26"/>
      <c r="H133" s="154" t="s">
        <v>85</v>
      </c>
      <c r="I133" s="29">
        <v>2012</v>
      </c>
      <c r="J133" s="29">
        <v>2012</v>
      </c>
      <c r="K133" s="182" t="s">
        <v>109</v>
      </c>
      <c r="L133" s="118">
        <v>7212</v>
      </c>
      <c r="M133" s="118"/>
      <c r="N133" s="150">
        <v>5031</v>
      </c>
      <c r="O133" s="217">
        <f>350+124</f>
        <v>474</v>
      </c>
      <c r="P133" s="217"/>
      <c r="Q133" s="118">
        <f>50+124</f>
        <v>174</v>
      </c>
      <c r="R133" s="107">
        <v>62</v>
      </c>
      <c r="S133" s="107"/>
      <c r="T133" s="118">
        <v>62</v>
      </c>
      <c r="U133" s="499" t="s">
        <v>759</v>
      </c>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120"/>
      <c r="DQ133" s="120"/>
      <c r="DR133" s="120"/>
      <c r="DS133" s="120"/>
      <c r="DT133" s="120"/>
      <c r="DU133" s="120"/>
      <c r="DV133" s="120"/>
      <c r="DW133" s="120"/>
      <c r="DX133" s="120"/>
      <c r="DY133" s="120"/>
      <c r="DZ133" s="120"/>
      <c r="EA133" s="120"/>
      <c r="EB133" s="120"/>
      <c r="EC133" s="120"/>
      <c r="ED133" s="120"/>
      <c r="EE133" s="120"/>
      <c r="EF133" s="120"/>
      <c r="EG133" s="120"/>
      <c r="EH133" s="120"/>
      <c r="EI133" s="120"/>
      <c r="EJ133" s="120"/>
      <c r="EK133" s="120"/>
      <c r="EL133" s="120"/>
      <c r="EM133" s="120"/>
      <c r="EN133" s="120"/>
      <c r="EO133" s="120"/>
      <c r="EP133" s="120"/>
      <c r="EQ133" s="120"/>
      <c r="ER133" s="120"/>
      <c r="ES133" s="120"/>
      <c r="ET133" s="120"/>
      <c r="EU133" s="120"/>
      <c r="EV133" s="120"/>
      <c r="EW133" s="120"/>
      <c r="EX133" s="120"/>
      <c r="EY133" s="120"/>
      <c r="EZ133" s="120"/>
      <c r="FA133" s="120"/>
      <c r="FB133" s="120"/>
      <c r="FC133" s="120"/>
      <c r="FD133" s="120"/>
      <c r="FE133" s="120"/>
      <c r="FF133" s="120"/>
      <c r="FG133" s="120"/>
      <c r="FH133" s="120"/>
      <c r="FI133" s="120"/>
      <c r="FJ133" s="120"/>
      <c r="FK133" s="120"/>
      <c r="FL133" s="120"/>
      <c r="FM133" s="120"/>
      <c r="FN133" s="120"/>
      <c r="FO133" s="120"/>
      <c r="FP133" s="120"/>
      <c r="FQ133" s="120"/>
      <c r="FR133" s="120"/>
      <c r="FS133" s="120"/>
      <c r="FT133" s="120"/>
      <c r="FU133" s="120"/>
      <c r="FV133" s="120"/>
      <c r="FW133" s="120"/>
      <c r="FX133" s="120"/>
      <c r="FY133" s="120"/>
      <c r="FZ133" s="120"/>
      <c r="GA133" s="120"/>
      <c r="GB133" s="120"/>
      <c r="GC133" s="120"/>
      <c r="GD133" s="120"/>
      <c r="GE133" s="120"/>
      <c r="GF133" s="120"/>
      <c r="GG133" s="120"/>
      <c r="GH133" s="120"/>
      <c r="GI133" s="120"/>
      <c r="GJ133" s="120"/>
      <c r="GK133" s="120"/>
      <c r="GL133" s="120"/>
      <c r="GM133" s="120"/>
      <c r="GN133" s="120"/>
      <c r="GO133" s="120"/>
      <c r="GP133" s="120"/>
      <c r="GQ133" s="120"/>
      <c r="GR133" s="120"/>
      <c r="GS133" s="120"/>
      <c r="GT133" s="120"/>
      <c r="GU133" s="120"/>
      <c r="GV133" s="120"/>
      <c r="GW133" s="120"/>
      <c r="GX133" s="120"/>
      <c r="GY133" s="120"/>
      <c r="GZ133" s="120"/>
      <c r="HA133" s="120"/>
      <c r="HB133" s="120"/>
      <c r="HC133" s="120"/>
      <c r="HD133" s="120"/>
      <c r="HE133" s="120"/>
      <c r="HF133" s="120"/>
      <c r="HG133" s="120"/>
      <c r="HH133" s="120"/>
      <c r="HI133" s="120"/>
      <c r="HJ133" s="120"/>
      <c r="HK133" s="120"/>
      <c r="HL133" s="120"/>
      <c r="HM133" s="120"/>
      <c r="HN133" s="120"/>
      <c r="HO133" s="120"/>
      <c r="HP133" s="120"/>
      <c r="HQ133" s="120"/>
      <c r="HR133" s="120"/>
      <c r="HS133" s="120"/>
      <c r="HT133" s="120"/>
      <c r="HU133" s="120"/>
      <c r="HV133" s="120"/>
      <c r="HW133" s="120"/>
      <c r="HX133" s="120"/>
      <c r="HY133" s="120"/>
      <c r="HZ133" s="120"/>
      <c r="IA133" s="120"/>
      <c r="IB133" s="120"/>
      <c r="IC133" s="120"/>
      <c r="ID133" s="120"/>
      <c r="IE133" s="120"/>
    </row>
    <row r="134" spans="1:239" s="95" customFormat="1" ht="69.75" customHeight="1">
      <c r="A134" s="92">
        <v>11</v>
      </c>
      <c r="B134" s="151" t="s">
        <v>81</v>
      </c>
      <c r="C134" s="151" t="s">
        <v>559</v>
      </c>
      <c r="D134" s="127">
        <v>32737.117999999999</v>
      </c>
      <c r="E134" s="25" t="s">
        <v>80</v>
      </c>
      <c r="F134" s="26" t="s">
        <v>535</v>
      </c>
      <c r="G134" s="26"/>
      <c r="H134" s="36" t="s">
        <v>57</v>
      </c>
      <c r="I134" s="29">
        <v>2012</v>
      </c>
      <c r="J134" s="29">
        <v>2013</v>
      </c>
      <c r="K134" s="182" t="s">
        <v>82</v>
      </c>
      <c r="L134" s="118">
        <v>38908</v>
      </c>
      <c r="M134" s="118"/>
      <c r="N134" s="150">
        <v>3280</v>
      </c>
      <c r="O134" s="118">
        <f>29880+1458</f>
        <v>31338</v>
      </c>
      <c r="P134" s="118"/>
      <c r="Q134" s="118">
        <f>480+1458</f>
        <v>1938</v>
      </c>
      <c r="R134" s="107">
        <v>1537</v>
      </c>
      <c r="S134" s="107"/>
      <c r="T134" s="118">
        <v>1000</v>
      </c>
      <c r="U134" s="499" t="s">
        <v>799</v>
      </c>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120"/>
      <c r="DQ134" s="120"/>
      <c r="DR134" s="120"/>
      <c r="DS134" s="120"/>
      <c r="DT134" s="120"/>
      <c r="DU134" s="120"/>
      <c r="DV134" s="120"/>
      <c r="DW134" s="120"/>
      <c r="DX134" s="120"/>
      <c r="DY134" s="120"/>
      <c r="DZ134" s="120"/>
      <c r="EA134" s="120"/>
      <c r="EB134" s="120"/>
      <c r="EC134" s="120"/>
      <c r="ED134" s="120"/>
      <c r="EE134" s="120"/>
      <c r="EF134" s="120"/>
      <c r="EG134" s="120"/>
      <c r="EH134" s="120"/>
      <c r="EI134" s="120"/>
      <c r="EJ134" s="120"/>
      <c r="EK134" s="120"/>
      <c r="EL134" s="120"/>
      <c r="EM134" s="120"/>
      <c r="EN134" s="120"/>
      <c r="EO134" s="120"/>
      <c r="EP134" s="120"/>
      <c r="EQ134" s="120"/>
      <c r="ER134" s="120"/>
      <c r="ES134" s="120"/>
      <c r="ET134" s="120"/>
      <c r="EU134" s="120"/>
      <c r="EV134" s="120"/>
      <c r="EW134" s="120"/>
      <c r="EX134" s="120"/>
      <c r="EY134" s="120"/>
      <c r="EZ134" s="120"/>
      <c r="FA134" s="120"/>
      <c r="FB134" s="120"/>
      <c r="FC134" s="120"/>
      <c r="FD134" s="120"/>
      <c r="FE134" s="120"/>
      <c r="FF134" s="120"/>
      <c r="FG134" s="120"/>
      <c r="FH134" s="120"/>
      <c r="FI134" s="120"/>
      <c r="FJ134" s="120"/>
      <c r="FK134" s="120"/>
      <c r="FL134" s="120"/>
      <c r="FM134" s="120"/>
      <c r="FN134" s="120"/>
      <c r="FO134" s="120"/>
      <c r="FP134" s="120"/>
      <c r="FQ134" s="120"/>
      <c r="FR134" s="120"/>
      <c r="FS134" s="120"/>
      <c r="FT134" s="120"/>
      <c r="FU134" s="120"/>
      <c r="FV134" s="120"/>
      <c r="FW134" s="120"/>
      <c r="FX134" s="120"/>
      <c r="FY134" s="120"/>
      <c r="FZ134" s="120"/>
      <c r="GA134" s="120"/>
      <c r="GB134" s="120"/>
      <c r="GC134" s="120"/>
      <c r="GD134" s="120"/>
      <c r="GE134" s="120"/>
      <c r="GF134" s="120"/>
      <c r="GG134" s="120"/>
      <c r="GH134" s="120"/>
      <c r="GI134" s="120"/>
      <c r="GJ134" s="120"/>
      <c r="GK134" s="120"/>
      <c r="GL134" s="120"/>
      <c r="GM134" s="120"/>
      <c r="GN134" s="120"/>
      <c r="GO134" s="120"/>
      <c r="GP134" s="120"/>
      <c r="GQ134" s="120"/>
      <c r="GR134" s="120"/>
      <c r="GS134" s="120"/>
      <c r="GT134" s="120"/>
      <c r="GU134" s="120"/>
      <c r="GV134" s="120"/>
      <c r="GW134" s="120"/>
      <c r="GX134" s="120"/>
      <c r="GY134" s="120"/>
      <c r="GZ134" s="120"/>
      <c r="HA134" s="120"/>
      <c r="HB134" s="120"/>
      <c r="HC134" s="120"/>
      <c r="HD134" s="120"/>
      <c r="HE134" s="120"/>
      <c r="HF134" s="120"/>
      <c r="HG134" s="120"/>
      <c r="HH134" s="120"/>
      <c r="HI134" s="120"/>
      <c r="HJ134" s="120"/>
      <c r="HK134" s="120"/>
      <c r="HL134" s="120"/>
      <c r="HM134" s="120"/>
      <c r="HN134" s="120"/>
      <c r="HO134" s="120"/>
      <c r="HP134" s="120"/>
      <c r="HQ134" s="120"/>
      <c r="HR134" s="120"/>
      <c r="HS134" s="120"/>
      <c r="HT134" s="120"/>
      <c r="HU134" s="120"/>
      <c r="HV134" s="120"/>
      <c r="HW134" s="120"/>
      <c r="HX134" s="120"/>
      <c r="HY134" s="120"/>
      <c r="HZ134" s="120"/>
      <c r="IA134" s="120"/>
      <c r="IB134" s="120"/>
      <c r="IC134" s="120"/>
      <c r="ID134" s="120"/>
      <c r="IE134" s="120"/>
    </row>
    <row r="135" spans="1:239" s="112" customFormat="1" ht="72.75" customHeight="1">
      <c r="A135" s="92">
        <v>12</v>
      </c>
      <c r="B135" s="211" t="s">
        <v>91</v>
      </c>
      <c r="C135" s="211" t="s">
        <v>547</v>
      </c>
      <c r="D135" s="212">
        <v>7055.7349999999997</v>
      </c>
      <c r="E135" s="25" t="s">
        <v>80</v>
      </c>
      <c r="F135" s="26" t="s">
        <v>535</v>
      </c>
      <c r="G135" s="26"/>
      <c r="H135" s="51" t="s">
        <v>24</v>
      </c>
      <c r="I135" s="29">
        <v>2013</v>
      </c>
      <c r="J135" s="29">
        <v>2015</v>
      </c>
      <c r="K135" s="202" t="s">
        <v>92</v>
      </c>
      <c r="L135" s="150">
        <v>7230</v>
      </c>
      <c r="M135" s="150"/>
      <c r="N135" s="150">
        <v>2230</v>
      </c>
      <c r="O135" s="215">
        <f>4450+1250</f>
        <v>5700</v>
      </c>
      <c r="P135" s="215"/>
      <c r="Q135" s="118">
        <f>200+1250</f>
        <v>1450</v>
      </c>
      <c r="R135" s="35">
        <v>606</v>
      </c>
      <c r="S135" s="35"/>
      <c r="T135" s="118">
        <v>606</v>
      </c>
      <c r="U135" s="499" t="s">
        <v>755</v>
      </c>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c r="DP135" s="120"/>
      <c r="DQ135" s="120"/>
      <c r="DR135" s="120"/>
      <c r="DS135" s="120"/>
      <c r="DT135" s="120"/>
      <c r="DU135" s="120"/>
      <c r="DV135" s="120"/>
      <c r="DW135" s="120"/>
      <c r="DX135" s="120"/>
      <c r="DY135" s="120"/>
      <c r="DZ135" s="120"/>
      <c r="EA135" s="120"/>
      <c r="EB135" s="120"/>
      <c r="EC135" s="120"/>
      <c r="ED135" s="120"/>
      <c r="EE135" s="120"/>
      <c r="EF135" s="120"/>
      <c r="EG135" s="120"/>
      <c r="EH135" s="120"/>
      <c r="EI135" s="120"/>
      <c r="EJ135" s="120"/>
      <c r="EK135" s="120"/>
      <c r="EL135" s="120"/>
      <c r="EM135" s="120"/>
      <c r="EN135" s="120"/>
      <c r="EO135" s="120"/>
      <c r="EP135" s="120"/>
      <c r="EQ135" s="120"/>
      <c r="ER135" s="120"/>
      <c r="ES135" s="120"/>
      <c r="ET135" s="120"/>
      <c r="EU135" s="120"/>
      <c r="EV135" s="120"/>
      <c r="EW135" s="120"/>
      <c r="EX135" s="120"/>
      <c r="EY135" s="120"/>
      <c r="EZ135" s="120"/>
      <c r="FA135" s="120"/>
      <c r="FB135" s="120"/>
      <c r="FC135" s="120"/>
      <c r="FD135" s="120"/>
      <c r="FE135" s="120"/>
      <c r="FF135" s="120"/>
      <c r="FG135" s="120"/>
      <c r="FH135" s="120"/>
      <c r="FI135" s="120"/>
      <c r="FJ135" s="120"/>
      <c r="FK135" s="120"/>
      <c r="FL135" s="120"/>
      <c r="FM135" s="120"/>
      <c r="FN135" s="120"/>
      <c r="FO135" s="120"/>
      <c r="FP135" s="120"/>
      <c r="FQ135" s="120"/>
      <c r="FR135" s="120"/>
      <c r="FS135" s="120"/>
      <c r="FT135" s="120"/>
      <c r="FU135" s="120"/>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0"/>
      <c r="GQ135" s="120"/>
      <c r="GR135" s="120"/>
      <c r="GS135" s="120"/>
      <c r="GT135" s="120"/>
      <c r="GU135" s="120"/>
      <c r="GV135" s="120"/>
      <c r="GW135" s="120"/>
      <c r="GX135" s="120"/>
      <c r="GY135" s="120"/>
      <c r="GZ135" s="120"/>
      <c r="HA135" s="120"/>
      <c r="HB135" s="120"/>
      <c r="HC135" s="120"/>
      <c r="HD135" s="120"/>
      <c r="HE135" s="120"/>
      <c r="HF135" s="120"/>
      <c r="HG135" s="120"/>
      <c r="HH135" s="120"/>
      <c r="HI135" s="120"/>
      <c r="HJ135" s="120"/>
      <c r="HK135" s="120"/>
      <c r="HL135" s="120"/>
      <c r="HM135" s="120"/>
      <c r="HN135" s="120"/>
      <c r="HO135" s="120"/>
      <c r="HP135" s="120"/>
      <c r="HQ135" s="120"/>
      <c r="HR135" s="120"/>
      <c r="HS135" s="120"/>
      <c r="HT135" s="120"/>
      <c r="HU135" s="120"/>
      <c r="HV135" s="120"/>
      <c r="HW135" s="120"/>
      <c r="HX135" s="120"/>
      <c r="HY135" s="120"/>
      <c r="HZ135" s="120"/>
      <c r="IA135" s="120"/>
      <c r="IB135" s="120"/>
      <c r="IC135" s="120"/>
      <c r="ID135" s="120"/>
      <c r="IE135" s="120"/>
    </row>
    <row r="136" spans="1:239" s="120" customFormat="1" ht="64.5" customHeight="1">
      <c r="A136" s="92">
        <v>13</v>
      </c>
      <c r="B136" s="108" t="s">
        <v>73</v>
      </c>
      <c r="C136" s="108" t="s">
        <v>598</v>
      </c>
      <c r="D136" s="219">
        <v>90929.941999999995</v>
      </c>
      <c r="E136" s="25" t="s">
        <v>76</v>
      </c>
      <c r="F136" s="26" t="s">
        <v>535</v>
      </c>
      <c r="G136" s="26"/>
      <c r="H136" s="36" t="s">
        <v>10</v>
      </c>
      <c r="I136" s="29">
        <v>2011</v>
      </c>
      <c r="J136" s="29">
        <v>2014</v>
      </c>
      <c r="K136" s="183" t="s">
        <v>74</v>
      </c>
      <c r="L136" s="137">
        <v>93772</v>
      </c>
      <c r="M136" s="137"/>
      <c r="N136" s="137">
        <v>15672</v>
      </c>
      <c r="O136" s="137">
        <f>69437+18000+2000</f>
        <v>89437</v>
      </c>
      <c r="P136" s="137"/>
      <c r="Q136" s="137">
        <f>9337+2000</f>
        <v>11337</v>
      </c>
      <c r="R136" s="35">
        <v>556</v>
      </c>
      <c r="S136" s="35"/>
      <c r="T136" s="118">
        <v>556</v>
      </c>
      <c r="U136" s="499" t="s">
        <v>938</v>
      </c>
    </row>
    <row r="137" spans="1:239" s="95" customFormat="1" ht="84.75" customHeight="1">
      <c r="A137" s="92">
        <v>14</v>
      </c>
      <c r="B137" s="220" t="s">
        <v>94</v>
      </c>
      <c r="C137" s="220" t="s">
        <v>545</v>
      </c>
      <c r="D137" s="221">
        <v>11352.523999999999</v>
      </c>
      <c r="E137" s="25" t="s">
        <v>80</v>
      </c>
      <c r="F137" s="26" t="s">
        <v>535</v>
      </c>
      <c r="G137" s="26"/>
      <c r="H137" s="110" t="s">
        <v>95</v>
      </c>
      <c r="I137" s="29">
        <v>2012</v>
      </c>
      <c r="J137" s="29">
        <v>2013</v>
      </c>
      <c r="K137" s="222" t="s">
        <v>90</v>
      </c>
      <c r="L137" s="223">
        <v>16030</v>
      </c>
      <c r="M137" s="223"/>
      <c r="N137" s="150">
        <v>12824</v>
      </c>
      <c r="O137" s="224">
        <f>9739+1013</f>
        <v>10752</v>
      </c>
      <c r="P137" s="224"/>
      <c r="Q137" s="118">
        <v>1013</v>
      </c>
      <c r="R137" s="107">
        <v>600</v>
      </c>
      <c r="S137" s="107"/>
      <c r="T137" s="118">
        <v>600</v>
      </c>
      <c r="U137" s="499" t="s">
        <v>762</v>
      </c>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0"/>
      <c r="CS137" s="120"/>
      <c r="CT137" s="120"/>
      <c r="CU137" s="120"/>
      <c r="CV137" s="120"/>
      <c r="CW137" s="120"/>
      <c r="CX137" s="120"/>
      <c r="CY137" s="120"/>
      <c r="CZ137" s="120"/>
      <c r="DA137" s="120"/>
      <c r="DB137" s="120"/>
      <c r="DC137" s="120"/>
      <c r="DD137" s="120"/>
      <c r="DE137" s="120"/>
      <c r="DF137" s="120"/>
      <c r="DG137" s="120"/>
      <c r="DH137" s="120"/>
      <c r="DI137" s="120"/>
      <c r="DJ137" s="120"/>
      <c r="DK137" s="120"/>
      <c r="DL137" s="120"/>
      <c r="DM137" s="120"/>
      <c r="DN137" s="120"/>
      <c r="DO137" s="120"/>
      <c r="DP137" s="120"/>
      <c r="DQ137" s="120"/>
      <c r="DR137" s="120"/>
      <c r="DS137" s="120"/>
      <c r="DT137" s="120"/>
      <c r="DU137" s="120"/>
      <c r="DV137" s="120"/>
      <c r="DW137" s="120"/>
      <c r="DX137" s="120"/>
      <c r="DY137" s="120"/>
      <c r="DZ137" s="120"/>
      <c r="EA137" s="120"/>
      <c r="EB137" s="120"/>
      <c r="EC137" s="120"/>
      <c r="ED137" s="120"/>
      <c r="EE137" s="120"/>
      <c r="EF137" s="120"/>
      <c r="EG137" s="120"/>
      <c r="EH137" s="120"/>
      <c r="EI137" s="120"/>
      <c r="EJ137" s="120"/>
      <c r="EK137" s="120"/>
      <c r="EL137" s="120"/>
      <c r="EM137" s="120"/>
      <c r="EN137" s="120"/>
      <c r="EO137" s="120"/>
      <c r="EP137" s="120"/>
      <c r="EQ137" s="120"/>
      <c r="ER137" s="120"/>
      <c r="ES137" s="120"/>
      <c r="ET137" s="120"/>
      <c r="EU137" s="120"/>
      <c r="EV137" s="120"/>
      <c r="EW137" s="120"/>
      <c r="EX137" s="120"/>
      <c r="EY137" s="120"/>
      <c r="EZ137" s="120"/>
      <c r="FA137" s="120"/>
      <c r="FB137" s="120"/>
      <c r="FC137" s="120"/>
      <c r="FD137" s="120"/>
      <c r="FE137" s="120"/>
      <c r="FF137" s="120"/>
      <c r="FG137" s="120"/>
      <c r="FH137" s="120"/>
      <c r="FI137" s="120"/>
      <c r="FJ137" s="120"/>
      <c r="FK137" s="120"/>
      <c r="FL137" s="120"/>
      <c r="FM137" s="120"/>
      <c r="FN137" s="120"/>
      <c r="FO137" s="120"/>
      <c r="FP137" s="120"/>
      <c r="FQ137" s="120"/>
      <c r="FR137" s="120"/>
      <c r="FS137" s="120"/>
      <c r="FT137" s="120"/>
      <c r="FU137" s="120"/>
      <c r="FV137" s="120"/>
      <c r="FW137" s="120"/>
      <c r="FX137" s="120"/>
      <c r="FY137" s="120"/>
      <c r="FZ137" s="120"/>
      <c r="GA137" s="120"/>
      <c r="GB137" s="120"/>
      <c r="GC137" s="120"/>
      <c r="GD137" s="120"/>
      <c r="GE137" s="120"/>
      <c r="GF137" s="120"/>
      <c r="GG137" s="120"/>
      <c r="GH137" s="120"/>
      <c r="GI137" s="120"/>
      <c r="GJ137" s="120"/>
      <c r="GK137" s="120"/>
      <c r="GL137" s="120"/>
      <c r="GM137" s="120"/>
      <c r="GN137" s="120"/>
      <c r="GO137" s="120"/>
      <c r="GP137" s="120"/>
      <c r="GQ137" s="120"/>
      <c r="GR137" s="120"/>
      <c r="GS137" s="120"/>
      <c r="GT137" s="120"/>
      <c r="GU137" s="120"/>
      <c r="GV137" s="120"/>
      <c r="GW137" s="120"/>
      <c r="GX137" s="120"/>
      <c r="GY137" s="120"/>
      <c r="GZ137" s="120"/>
      <c r="HA137" s="120"/>
      <c r="HB137" s="120"/>
      <c r="HC137" s="120"/>
      <c r="HD137" s="120"/>
      <c r="HE137" s="120"/>
      <c r="HF137" s="120"/>
      <c r="HG137" s="120"/>
      <c r="HH137" s="120"/>
      <c r="HI137" s="120"/>
      <c r="HJ137" s="120"/>
      <c r="HK137" s="120"/>
      <c r="HL137" s="120"/>
      <c r="HM137" s="120"/>
      <c r="HN137" s="120"/>
      <c r="HO137" s="120"/>
      <c r="HP137" s="120"/>
      <c r="HQ137" s="120"/>
      <c r="HR137" s="120"/>
      <c r="HS137" s="120"/>
      <c r="HT137" s="120"/>
      <c r="HU137" s="120"/>
      <c r="HV137" s="120"/>
      <c r="HW137" s="120"/>
      <c r="HX137" s="120"/>
      <c r="HY137" s="120"/>
      <c r="HZ137" s="120"/>
      <c r="IA137" s="120"/>
      <c r="IB137" s="120"/>
      <c r="IC137" s="120"/>
      <c r="ID137" s="120"/>
      <c r="IE137" s="120"/>
    </row>
    <row r="138" spans="1:239" s="95" customFormat="1" ht="94.5">
      <c r="A138" s="92">
        <v>15</v>
      </c>
      <c r="B138" s="211" t="s">
        <v>100</v>
      </c>
      <c r="C138" s="211" t="s">
        <v>551</v>
      </c>
      <c r="D138" s="212"/>
      <c r="E138" s="25" t="s">
        <v>80</v>
      </c>
      <c r="F138" s="26" t="s">
        <v>535</v>
      </c>
      <c r="G138" s="26"/>
      <c r="H138" s="213" t="s">
        <v>101</v>
      </c>
      <c r="I138" s="29">
        <v>2012</v>
      </c>
      <c r="J138" s="29">
        <v>2014</v>
      </c>
      <c r="K138" s="202" t="s">
        <v>102</v>
      </c>
      <c r="L138" s="150">
        <v>7215</v>
      </c>
      <c r="M138" s="150"/>
      <c r="N138" s="150">
        <v>830</v>
      </c>
      <c r="O138" s="215">
        <f>6300+630</f>
        <v>6930</v>
      </c>
      <c r="P138" s="215"/>
      <c r="Q138" s="118">
        <v>630</v>
      </c>
      <c r="R138" s="35">
        <v>111</v>
      </c>
      <c r="S138" s="35"/>
      <c r="T138" s="118">
        <v>111</v>
      </c>
      <c r="U138" s="499" t="s">
        <v>754</v>
      </c>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0"/>
      <c r="CS138" s="120"/>
      <c r="CT138" s="120"/>
      <c r="CU138" s="120"/>
      <c r="CV138" s="120"/>
      <c r="CW138" s="120"/>
      <c r="CX138" s="120"/>
      <c r="CY138" s="120"/>
      <c r="CZ138" s="120"/>
      <c r="DA138" s="120"/>
      <c r="DB138" s="120"/>
      <c r="DC138" s="120"/>
      <c r="DD138" s="120"/>
      <c r="DE138" s="120"/>
      <c r="DF138" s="120"/>
      <c r="DG138" s="120"/>
      <c r="DH138" s="120"/>
      <c r="DI138" s="120"/>
      <c r="DJ138" s="120"/>
      <c r="DK138" s="120"/>
      <c r="DL138" s="120"/>
      <c r="DM138" s="120"/>
      <c r="DN138" s="120"/>
      <c r="DO138" s="120"/>
      <c r="DP138" s="120"/>
      <c r="DQ138" s="120"/>
      <c r="DR138" s="120"/>
      <c r="DS138" s="120"/>
      <c r="DT138" s="120"/>
      <c r="DU138" s="120"/>
      <c r="DV138" s="120"/>
      <c r="DW138" s="120"/>
      <c r="DX138" s="120"/>
      <c r="DY138" s="120"/>
      <c r="DZ138" s="120"/>
      <c r="EA138" s="120"/>
      <c r="EB138" s="120"/>
      <c r="EC138" s="120"/>
      <c r="ED138" s="120"/>
      <c r="EE138" s="120"/>
      <c r="EF138" s="120"/>
      <c r="EG138" s="120"/>
      <c r="EH138" s="120"/>
      <c r="EI138" s="120"/>
      <c r="EJ138" s="120"/>
      <c r="EK138" s="120"/>
      <c r="EL138" s="120"/>
      <c r="EM138" s="120"/>
      <c r="EN138" s="120"/>
      <c r="EO138" s="120"/>
      <c r="EP138" s="120"/>
      <c r="EQ138" s="120"/>
      <c r="ER138" s="120"/>
      <c r="ES138" s="120"/>
      <c r="ET138" s="120"/>
      <c r="EU138" s="120"/>
      <c r="EV138" s="120"/>
      <c r="EW138" s="120"/>
      <c r="EX138" s="120"/>
      <c r="EY138" s="120"/>
      <c r="EZ138" s="120"/>
      <c r="FA138" s="120"/>
      <c r="FB138" s="120"/>
      <c r="FC138" s="120"/>
      <c r="FD138" s="120"/>
      <c r="FE138" s="120"/>
      <c r="FF138" s="120"/>
      <c r="FG138" s="120"/>
      <c r="FH138" s="120"/>
      <c r="FI138" s="120"/>
      <c r="FJ138" s="120"/>
      <c r="FK138" s="120"/>
      <c r="FL138" s="120"/>
      <c r="FM138" s="120"/>
      <c r="FN138" s="120"/>
      <c r="FO138" s="120"/>
      <c r="FP138" s="120"/>
      <c r="FQ138" s="120"/>
      <c r="FR138" s="120"/>
      <c r="FS138" s="120"/>
      <c r="FT138" s="120"/>
      <c r="FU138" s="120"/>
      <c r="FV138" s="120"/>
      <c r="FW138" s="120"/>
      <c r="FX138" s="120"/>
      <c r="FY138" s="120"/>
      <c r="FZ138" s="120"/>
      <c r="GA138" s="120"/>
      <c r="GB138" s="120"/>
      <c r="GC138" s="120"/>
      <c r="GD138" s="120"/>
      <c r="GE138" s="120"/>
      <c r="GF138" s="120"/>
      <c r="GG138" s="120"/>
      <c r="GH138" s="120"/>
      <c r="GI138" s="120"/>
      <c r="GJ138" s="120"/>
      <c r="GK138" s="120"/>
      <c r="GL138" s="120"/>
      <c r="GM138" s="120"/>
      <c r="GN138" s="120"/>
      <c r="GO138" s="120"/>
      <c r="GP138" s="120"/>
      <c r="GQ138" s="120"/>
      <c r="GR138" s="120"/>
      <c r="GS138" s="120"/>
      <c r="GT138" s="120"/>
      <c r="GU138" s="120"/>
      <c r="GV138" s="120"/>
      <c r="GW138" s="120"/>
      <c r="GX138" s="120"/>
      <c r="GY138" s="120"/>
      <c r="GZ138" s="120"/>
      <c r="HA138" s="120"/>
      <c r="HB138" s="120"/>
      <c r="HC138" s="120"/>
      <c r="HD138" s="120"/>
      <c r="HE138" s="120"/>
      <c r="HF138" s="120"/>
      <c r="HG138" s="120"/>
      <c r="HH138" s="120"/>
      <c r="HI138" s="120"/>
      <c r="HJ138" s="120"/>
      <c r="HK138" s="120"/>
      <c r="HL138" s="120"/>
      <c r="HM138" s="120"/>
      <c r="HN138" s="120"/>
      <c r="HO138" s="120"/>
      <c r="HP138" s="120"/>
      <c r="HQ138" s="120"/>
      <c r="HR138" s="120"/>
      <c r="HS138" s="120"/>
      <c r="HT138" s="120"/>
      <c r="HU138" s="120"/>
      <c r="HV138" s="120"/>
      <c r="HW138" s="120"/>
      <c r="HX138" s="120"/>
      <c r="HY138" s="120"/>
      <c r="HZ138" s="120"/>
      <c r="IA138" s="120"/>
      <c r="IB138" s="120"/>
      <c r="IC138" s="120"/>
      <c r="ID138" s="120"/>
      <c r="IE138" s="120"/>
    </row>
    <row r="139" spans="1:239" s="101" customFormat="1" ht="94.5">
      <c r="A139" s="92">
        <v>16</v>
      </c>
      <c r="B139" s="114" t="s">
        <v>630</v>
      </c>
      <c r="C139" s="133" t="s">
        <v>633</v>
      </c>
      <c r="D139" s="126">
        <v>6013</v>
      </c>
      <c r="E139" s="25" t="s">
        <v>71</v>
      </c>
      <c r="F139" s="26" t="s">
        <v>535</v>
      </c>
      <c r="G139" s="26"/>
      <c r="H139" s="25" t="s">
        <v>57</v>
      </c>
      <c r="I139" s="29">
        <v>2011</v>
      </c>
      <c r="J139" s="29">
        <v>2015</v>
      </c>
      <c r="K139" s="177" t="s">
        <v>631</v>
      </c>
      <c r="L139" s="135">
        <v>19577</v>
      </c>
      <c r="M139" s="135"/>
      <c r="N139" s="93">
        <v>4013</v>
      </c>
      <c r="O139" s="135">
        <v>2500</v>
      </c>
      <c r="P139" s="135"/>
      <c r="Q139" s="136">
        <v>500</v>
      </c>
      <c r="R139" s="136">
        <v>3513</v>
      </c>
      <c r="S139" s="136"/>
      <c r="T139" s="74">
        <v>1000</v>
      </c>
      <c r="U139" s="499" t="s">
        <v>751</v>
      </c>
    </row>
    <row r="140" spans="1:239" s="101" customFormat="1" ht="38.25">
      <c r="A140" s="92">
        <v>17</v>
      </c>
      <c r="B140" s="114" t="s">
        <v>628</v>
      </c>
      <c r="C140" s="108"/>
      <c r="D140" s="108"/>
      <c r="E140" s="25" t="s">
        <v>71</v>
      </c>
      <c r="F140" s="26" t="s">
        <v>535</v>
      </c>
      <c r="G140" s="26"/>
      <c r="H140" s="25" t="s">
        <v>10</v>
      </c>
      <c r="I140" s="29">
        <v>2010</v>
      </c>
      <c r="J140" s="29">
        <v>2014</v>
      </c>
      <c r="K140" s="170" t="s">
        <v>629</v>
      </c>
      <c r="L140" s="111">
        <v>175084</v>
      </c>
      <c r="M140" s="111"/>
      <c r="N140" s="111">
        <f>175804-62741</f>
        <v>113063</v>
      </c>
      <c r="O140" s="111">
        <v>165695</v>
      </c>
      <c r="P140" s="111"/>
      <c r="Q140" s="111">
        <f>O140-62741</f>
        <v>102954</v>
      </c>
      <c r="R140" s="93"/>
      <c r="S140" s="93"/>
      <c r="T140" s="74">
        <v>1000</v>
      </c>
      <c r="U140" s="499" t="s">
        <v>749</v>
      </c>
    </row>
    <row r="141" spans="1:239" s="120" customFormat="1" ht="38.25">
      <c r="A141" s="92">
        <v>18</v>
      </c>
      <c r="B141" s="108" t="s">
        <v>641</v>
      </c>
      <c r="C141" s="108"/>
      <c r="D141" s="108"/>
      <c r="E141" s="25" t="s">
        <v>71</v>
      </c>
      <c r="F141" s="26" t="s">
        <v>535</v>
      </c>
      <c r="G141" s="26"/>
      <c r="H141" s="110" t="s">
        <v>95</v>
      </c>
      <c r="I141" s="29">
        <v>2011</v>
      </c>
      <c r="J141" s="29">
        <v>2012</v>
      </c>
      <c r="K141" s="175" t="s">
        <v>642</v>
      </c>
      <c r="L141" s="205">
        <v>18047</v>
      </c>
      <c r="M141" s="205"/>
      <c r="N141" s="93">
        <v>3980</v>
      </c>
      <c r="O141" s="116">
        <v>15000</v>
      </c>
      <c r="P141" s="116"/>
      <c r="Q141" s="132">
        <v>2000</v>
      </c>
      <c r="R141" s="107">
        <v>1980</v>
      </c>
      <c r="S141" s="107"/>
      <c r="T141" s="74">
        <v>1000</v>
      </c>
      <c r="U141" s="499" t="s">
        <v>801</v>
      </c>
    </row>
    <row r="142" spans="1:239" s="226" customFormat="1" ht="31.5">
      <c r="A142" s="92">
        <v>19</v>
      </c>
      <c r="B142" s="157" t="s">
        <v>126</v>
      </c>
      <c r="C142" s="157" t="s">
        <v>546</v>
      </c>
      <c r="D142" s="225"/>
      <c r="E142" s="25" t="s">
        <v>80</v>
      </c>
      <c r="F142" s="26" t="s">
        <v>535</v>
      </c>
      <c r="G142" s="26"/>
      <c r="H142" s="51" t="s">
        <v>24</v>
      </c>
      <c r="I142" s="158">
        <v>2012</v>
      </c>
      <c r="J142" s="158" t="s">
        <v>518</v>
      </c>
      <c r="K142" s="170" t="s">
        <v>521</v>
      </c>
      <c r="L142" s="132">
        <v>51192</v>
      </c>
      <c r="M142" s="132"/>
      <c r="N142" s="93">
        <v>1900</v>
      </c>
      <c r="O142" s="118">
        <v>29000</v>
      </c>
      <c r="P142" s="118"/>
      <c r="Q142" s="118"/>
      <c r="R142" s="107">
        <v>1900</v>
      </c>
      <c r="S142" s="107"/>
      <c r="T142" s="118">
        <v>1000</v>
      </c>
      <c r="U142" s="499" t="s">
        <v>807</v>
      </c>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0"/>
      <c r="CS142" s="120"/>
      <c r="CT142" s="120"/>
      <c r="CU142" s="120"/>
      <c r="CV142" s="120"/>
      <c r="CW142" s="120"/>
      <c r="CX142" s="120"/>
      <c r="CY142" s="120"/>
      <c r="CZ142" s="120"/>
      <c r="DA142" s="120"/>
      <c r="DB142" s="120"/>
      <c r="DC142" s="120"/>
      <c r="DD142" s="120"/>
      <c r="DE142" s="120"/>
      <c r="DF142" s="120"/>
      <c r="DG142" s="120"/>
      <c r="DH142" s="120"/>
      <c r="DI142" s="120"/>
      <c r="DJ142" s="120"/>
      <c r="DK142" s="120"/>
      <c r="DL142" s="120"/>
      <c r="DM142" s="120"/>
      <c r="DN142" s="120"/>
      <c r="DO142" s="120"/>
      <c r="DP142" s="120"/>
      <c r="DQ142" s="120"/>
      <c r="DR142" s="120"/>
      <c r="DS142" s="120"/>
      <c r="DT142" s="120"/>
      <c r="DU142" s="120"/>
      <c r="DV142" s="120"/>
      <c r="DW142" s="120"/>
      <c r="DX142" s="120"/>
      <c r="DY142" s="120"/>
      <c r="DZ142" s="120"/>
      <c r="EA142" s="120"/>
      <c r="EB142" s="120"/>
      <c r="EC142" s="120"/>
      <c r="ED142" s="120"/>
      <c r="EE142" s="120"/>
      <c r="EF142" s="120"/>
      <c r="EG142" s="120"/>
      <c r="EH142" s="120"/>
      <c r="EI142" s="120"/>
      <c r="EJ142" s="120"/>
      <c r="EK142" s="120"/>
      <c r="EL142" s="120"/>
      <c r="EM142" s="120"/>
      <c r="EN142" s="120"/>
      <c r="EO142" s="120"/>
      <c r="EP142" s="120"/>
      <c r="EQ142" s="120"/>
      <c r="ER142" s="120"/>
      <c r="ES142" s="120"/>
      <c r="ET142" s="120"/>
      <c r="EU142" s="120"/>
      <c r="EV142" s="120"/>
      <c r="EW142" s="120"/>
      <c r="EX142" s="120"/>
      <c r="EY142" s="120"/>
      <c r="EZ142" s="120"/>
      <c r="FA142" s="120"/>
      <c r="FB142" s="120"/>
      <c r="FC142" s="120"/>
      <c r="FD142" s="120"/>
      <c r="FE142" s="120"/>
      <c r="FF142" s="120"/>
      <c r="FG142" s="120"/>
      <c r="FH142" s="120"/>
      <c r="FI142" s="120"/>
      <c r="FJ142" s="120"/>
      <c r="FK142" s="120"/>
      <c r="FL142" s="120"/>
      <c r="FM142" s="120"/>
      <c r="FN142" s="120"/>
      <c r="FO142" s="120"/>
      <c r="FP142" s="120"/>
      <c r="FQ142" s="120"/>
      <c r="FR142" s="120"/>
      <c r="FS142" s="120"/>
      <c r="FT142" s="120"/>
      <c r="FU142" s="120"/>
      <c r="FV142" s="120"/>
      <c r="FW142" s="120"/>
      <c r="FX142" s="120"/>
      <c r="FY142" s="120"/>
      <c r="FZ142" s="120"/>
      <c r="GA142" s="120"/>
      <c r="GB142" s="120"/>
      <c r="GC142" s="120"/>
      <c r="GD142" s="120"/>
      <c r="GE142" s="120"/>
      <c r="GF142" s="120"/>
      <c r="GG142" s="120"/>
      <c r="GH142" s="120"/>
      <c r="GI142" s="120"/>
      <c r="GJ142" s="120"/>
      <c r="GK142" s="120"/>
      <c r="GL142" s="120"/>
      <c r="GM142" s="120"/>
      <c r="GN142" s="120"/>
      <c r="GO142" s="120"/>
      <c r="GP142" s="120"/>
      <c r="GQ142" s="120"/>
      <c r="GR142" s="120"/>
      <c r="GS142" s="120"/>
      <c r="GT142" s="120"/>
      <c r="GU142" s="120"/>
      <c r="GV142" s="120"/>
      <c r="GW142" s="120"/>
      <c r="GX142" s="120"/>
      <c r="GY142" s="120"/>
      <c r="GZ142" s="120"/>
      <c r="HA142" s="120"/>
      <c r="HB142" s="120"/>
      <c r="HC142" s="120"/>
      <c r="HD142" s="120"/>
      <c r="HE142" s="120"/>
      <c r="HF142" s="120"/>
      <c r="HG142" s="120"/>
      <c r="HH142" s="120"/>
      <c r="HI142" s="120"/>
      <c r="HJ142" s="120"/>
      <c r="HK142" s="120"/>
      <c r="HL142" s="120"/>
      <c r="HM142" s="120"/>
      <c r="HN142" s="120"/>
      <c r="HO142" s="120"/>
      <c r="HP142" s="120"/>
      <c r="HQ142" s="120"/>
      <c r="HR142" s="120"/>
      <c r="HS142" s="120"/>
      <c r="HT142" s="120"/>
      <c r="HU142" s="120"/>
      <c r="HV142" s="120"/>
      <c r="HW142" s="120"/>
      <c r="HX142" s="120"/>
      <c r="HY142" s="120"/>
      <c r="HZ142" s="120"/>
      <c r="IA142" s="120"/>
      <c r="IB142" s="120"/>
      <c r="IC142" s="120"/>
      <c r="ID142" s="120"/>
      <c r="IE142" s="120"/>
    </row>
    <row r="143" spans="1:239" s="227" customFormat="1" ht="81.75" customHeight="1">
      <c r="A143" s="92">
        <v>20</v>
      </c>
      <c r="B143" s="157" t="s">
        <v>150</v>
      </c>
      <c r="C143" s="108" t="s">
        <v>564</v>
      </c>
      <c r="D143" s="152">
        <v>5317</v>
      </c>
      <c r="E143" s="25" t="s">
        <v>80</v>
      </c>
      <c r="F143" s="26" t="s">
        <v>535</v>
      </c>
      <c r="G143" s="26"/>
      <c r="H143" s="51" t="s">
        <v>24</v>
      </c>
      <c r="I143" s="29">
        <v>2012</v>
      </c>
      <c r="J143" s="29">
        <v>2014</v>
      </c>
      <c r="K143" s="184" t="s">
        <v>151</v>
      </c>
      <c r="L143" s="132">
        <v>5364</v>
      </c>
      <c r="M143" s="132"/>
      <c r="N143" s="150">
        <f>L143</f>
        <v>5364</v>
      </c>
      <c r="O143" s="118">
        <v>5165</v>
      </c>
      <c r="P143" s="118"/>
      <c r="Q143" s="118">
        <v>5165</v>
      </c>
      <c r="R143" s="107">
        <v>152</v>
      </c>
      <c r="S143" s="107"/>
      <c r="T143" s="118">
        <v>152</v>
      </c>
      <c r="U143" s="499" t="s">
        <v>802</v>
      </c>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c r="CV143" s="120"/>
      <c r="CW143" s="120"/>
      <c r="CX143" s="120"/>
      <c r="CY143" s="120"/>
      <c r="CZ143" s="120"/>
      <c r="DA143" s="120"/>
      <c r="DB143" s="120"/>
      <c r="DC143" s="120"/>
      <c r="DD143" s="120"/>
      <c r="DE143" s="120"/>
      <c r="DF143" s="120"/>
      <c r="DG143" s="120"/>
      <c r="DH143" s="120"/>
      <c r="DI143" s="120"/>
      <c r="DJ143" s="120"/>
      <c r="DK143" s="120"/>
      <c r="DL143" s="120"/>
      <c r="DM143" s="120"/>
      <c r="DN143" s="120"/>
      <c r="DO143" s="120"/>
      <c r="DP143" s="120"/>
      <c r="DQ143" s="120"/>
      <c r="DR143" s="120"/>
      <c r="DS143" s="120"/>
      <c r="DT143" s="120"/>
      <c r="DU143" s="120"/>
      <c r="DV143" s="120"/>
      <c r="DW143" s="120"/>
      <c r="DX143" s="120"/>
      <c r="DY143" s="120"/>
      <c r="DZ143" s="120"/>
      <c r="EA143" s="120"/>
      <c r="EB143" s="120"/>
      <c r="EC143" s="120"/>
      <c r="ED143" s="120"/>
      <c r="EE143" s="120"/>
      <c r="EF143" s="120"/>
      <c r="EG143" s="120"/>
      <c r="EH143" s="120"/>
      <c r="EI143" s="120"/>
      <c r="EJ143" s="120"/>
      <c r="EK143" s="120"/>
      <c r="EL143" s="120"/>
      <c r="EM143" s="120"/>
      <c r="EN143" s="120"/>
      <c r="EO143" s="120"/>
      <c r="EP143" s="120"/>
      <c r="EQ143" s="120"/>
      <c r="ER143" s="120"/>
      <c r="ES143" s="120"/>
      <c r="ET143" s="120"/>
      <c r="EU143" s="120"/>
      <c r="EV143" s="120"/>
      <c r="EW143" s="120"/>
      <c r="EX143" s="120"/>
      <c r="EY143" s="120"/>
      <c r="EZ143" s="120"/>
      <c r="FA143" s="120"/>
      <c r="FB143" s="120"/>
      <c r="FC143" s="120"/>
      <c r="FD143" s="120"/>
      <c r="FE143" s="120"/>
      <c r="FF143" s="120"/>
      <c r="FG143" s="120"/>
      <c r="FH143" s="120"/>
      <c r="FI143" s="120"/>
      <c r="FJ143" s="120"/>
      <c r="FK143" s="120"/>
      <c r="FL143" s="120"/>
      <c r="FM143" s="120"/>
      <c r="FN143" s="120"/>
      <c r="FO143" s="120"/>
      <c r="FP143" s="120"/>
      <c r="FQ143" s="120"/>
      <c r="FR143" s="120"/>
      <c r="FS143" s="120"/>
      <c r="FT143" s="120"/>
      <c r="FU143" s="120"/>
      <c r="FV143" s="120"/>
      <c r="FW143" s="120"/>
      <c r="FX143" s="120"/>
      <c r="FY143" s="120"/>
      <c r="FZ143" s="120"/>
      <c r="GA143" s="120"/>
      <c r="GB143" s="120"/>
      <c r="GC143" s="120"/>
      <c r="GD143" s="120"/>
      <c r="GE143" s="120"/>
      <c r="GF143" s="120"/>
      <c r="GG143" s="120"/>
      <c r="GH143" s="120"/>
      <c r="GI143" s="120"/>
      <c r="GJ143" s="120"/>
      <c r="GK143" s="120"/>
      <c r="GL143" s="120"/>
      <c r="GM143" s="120"/>
      <c r="GN143" s="120"/>
      <c r="GO143" s="120"/>
      <c r="GP143" s="120"/>
      <c r="GQ143" s="120"/>
      <c r="GR143" s="120"/>
      <c r="GS143" s="120"/>
      <c r="GT143" s="120"/>
      <c r="GU143" s="120"/>
      <c r="GV143" s="120"/>
      <c r="GW143" s="120"/>
      <c r="GX143" s="120"/>
      <c r="GY143" s="120"/>
      <c r="GZ143" s="120"/>
      <c r="HA143" s="120"/>
      <c r="HB143" s="120"/>
      <c r="HC143" s="120"/>
      <c r="HD143" s="120"/>
      <c r="HE143" s="120"/>
      <c r="HF143" s="120"/>
      <c r="HG143" s="120"/>
      <c r="HH143" s="120"/>
      <c r="HI143" s="120"/>
      <c r="HJ143" s="120"/>
      <c r="HK143" s="120"/>
      <c r="HL143" s="120"/>
      <c r="HM143" s="120"/>
      <c r="HN143" s="120"/>
      <c r="HO143" s="120"/>
      <c r="HP143" s="120"/>
      <c r="HQ143" s="120"/>
      <c r="HR143" s="120"/>
      <c r="HS143" s="120"/>
      <c r="HT143" s="120"/>
      <c r="HU143" s="120"/>
      <c r="HV143" s="120"/>
      <c r="HW143" s="120"/>
      <c r="HX143" s="120"/>
      <c r="HY143" s="120"/>
      <c r="HZ143" s="120"/>
      <c r="IA143" s="120"/>
      <c r="IB143" s="120"/>
      <c r="IC143" s="120"/>
      <c r="ID143" s="120"/>
      <c r="IE143" s="120"/>
    </row>
    <row r="144" spans="1:239" s="120" customFormat="1" ht="31.5">
      <c r="A144" s="92">
        <v>21</v>
      </c>
      <c r="B144" s="68" t="s">
        <v>626</v>
      </c>
      <c r="C144" s="108" t="s">
        <v>546</v>
      </c>
      <c r="D144" s="126">
        <v>100616</v>
      </c>
      <c r="E144" s="123" t="s">
        <v>107</v>
      </c>
      <c r="F144" s="26" t="s">
        <v>535</v>
      </c>
      <c r="G144" s="26"/>
      <c r="H144" s="36" t="s">
        <v>57</v>
      </c>
      <c r="I144" s="29">
        <v>2008</v>
      </c>
      <c r="J144" s="29">
        <v>2014</v>
      </c>
      <c r="K144" s="228" t="s">
        <v>627</v>
      </c>
      <c r="L144" s="58">
        <v>112794</v>
      </c>
      <c r="M144" s="205">
        <v>88130</v>
      </c>
      <c r="N144" s="93">
        <f>L144-M144</f>
        <v>24664</v>
      </c>
      <c r="O144" s="116">
        <v>88130</v>
      </c>
      <c r="P144" s="116">
        <v>88130</v>
      </c>
      <c r="Q144" s="132"/>
      <c r="R144" s="35" t="e">
        <f>#REF!</f>
        <v>#REF!</v>
      </c>
      <c r="S144" s="35"/>
      <c r="T144" s="35">
        <v>2000</v>
      </c>
      <c r="U144" s="477" t="s">
        <v>746</v>
      </c>
    </row>
    <row r="145" spans="1:239" s="120" customFormat="1" ht="72.75" customHeight="1">
      <c r="A145" s="37">
        <v>22</v>
      </c>
      <c r="B145" s="108" t="s">
        <v>145</v>
      </c>
      <c r="C145" s="108" t="s">
        <v>554</v>
      </c>
      <c r="D145" s="149">
        <v>32731.620999999999</v>
      </c>
      <c r="E145" s="36" t="s">
        <v>80</v>
      </c>
      <c r="F145" s="105" t="s">
        <v>535</v>
      </c>
      <c r="G145" s="105"/>
      <c r="H145" s="53" t="s">
        <v>15</v>
      </c>
      <c r="I145" s="166">
        <v>2010</v>
      </c>
      <c r="J145" s="166" t="s">
        <v>520</v>
      </c>
      <c r="K145" s="175" t="s">
        <v>963</v>
      </c>
      <c r="L145" s="159">
        <v>33857</v>
      </c>
      <c r="M145" s="159"/>
      <c r="N145" s="107"/>
      <c r="O145" s="134">
        <v>32468</v>
      </c>
      <c r="P145" s="134"/>
      <c r="Q145" s="118"/>
      <c r="R145" s="35">
        <v>264</v>
      </c>
      <c r="S145" s="35"/>
      <c r="T145" s="118">
        <v>264</v>
      </c>
      <c r="U145" s="499" t="s">
        <v>753</v>
      </c>
    </row>
    <row r="146" spans="1:239" s="101" customFormat="1" ht="33" customHeight="1">
      <c r="A146" s="102" t="s">
        <v>709</v>
      </c>
      <c r="B146" s="97" t="s">
        <v>803</v>
      </c>
      <c r="C146" s="98"/>
      <c r="D146" s="98"/>
      <c r="E146" s="25"/>
      <c r="F146" s="25"/>
      <c r="G146" s="25"/>
      <c r="H146" s="25"/>
      <c r="I146" s="25"/>
      <c r="J146" s="25"/>
      <c r="K146" s="77"/>
      <c r="L146" s="206">
        <f t="shared" ref="L146:S146" si="12">SUBTOTAL(9,L147:L149)</f>
        <v>45617</v>
      </c>
      <c r="M146" s="206">
        <f t="shared" si="12"/>
        <v>0</v>
      </c>
      <c r="N146" s="206">
        <f t="shared" si="12"/>
        <v>28651</v>
      </c>
      <c r="O146" s="206">
        <f t="shared" si="12"/>
        <v>16634</v>
      </c>
      <c r="P146" s="206">
        <f t="shared" si="12"/>
        <v>0</v>
      </c>
      <c r="Q146" s="206">
        <f t="shared" si="12"/>
        <v>3323</v>
      </c>
      <c r="R146" s="206">
        <f t="shared" si="12"/>
        <v>1075</v>
      </c>
      <c r="S146" s="206">
        <f t="shared" si="12"/>
        <v>0</v>
      </c>
      <c r="T146" s="206">
        <f>SUBTOTAL(9,T147:T149)</f>
        <v>4168</v>
      </c>
      <c r="U146" s="99"/>
    </row>
    <row r="147" spans="1:239" s="91" customFormat="1" ht="31.5">
      <c r="A147" s="92">
        <v>1</v>
      </c>
      <c r="B147" s="248" t="s">
        <v>202</v>
      </c>
      <c r="C147" s="248"/>
      <c r="D147" s="248"/>
      <c r="E147" s="109" t="s">
        <v>524</v>
      </c>
      <c r="F147" s="27" t="s">
        <v>574</v>
      </c>
      <c r="G147" s="415" t="s">
        <v>206</v>
      </c>
      <c r="H147" s="66" t="s">
        <v>49</v>
      </c>
      <c r="I147" s="29">
        <v>2014</v>
      </c>
      <c r="J147" s="29">
        <v>2016</v>
      </c>
      <c r="K147" s="170" t="s">
        <v>203</v>
      </c>
      <c r="L147" s="111">
        <v>4187</v>
      </c>
      <c r="M147" s="111"/>
      <c r="N147" s="111">
        <v>2221</v>
      </c>
      <c r="O147" s="416">
        <v>2466</v>
      </c>
      <c r="P147" s="416"/>
      <c r="Q147" s="417">
        <v>500</v>
      </c>
      <c r="R147" s="418">
        <v>1075</v>
      </c>
      <c r="S147" s="418"/>
      <c r="T147" s="245">
        <v>1152</v>
      </c>
      <c r="U147" s="500" t="s">
        <v>806</v>
      </c>
      <c r="V147" s="246"/>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c r="CO147" s="246"/>
      <c r="CP147" s="246"/>
      <c r="CQ147" s="246"/>
      <c r="CR147" s="246"/>
      <c r="CS147" s="246"/>
      <c r="CT147" s="246"/>
      <c r="CU147" s="246"/>
      <c r="CV147" s="246"/>
      <c r="CW147" s="246"/>
      <c r="CX147" s="246"/>
      <c r="CY147" s="246"/>
      <c r="CZ147" s="246"/>
      <c r="DA147" s="246"/>
      <c r="DB147" s="246"/>
      <c r="DC147" s="246"/>
      <c r="DD147" s="246"/>
      <c r="DE147" s="246"/>
      <c r="DF147" s="246"/>
      <c r="DG147" s="246"/>
      <c r="DH147" s="246"/>
      <c r="DI147" s="246"/>
      <c r="DJ147" s="246"/>
      <c r="DK147" s="246"/>
      <c r="DL147" s="246"/>
      <c r="DM147" s="246"/>
      <c r="DN147" s="246"/>
      <c r="DO147" s="246"/>
      <c r="DP147" s="246"/>
      <c r="DQ147" s="246"/>
      <c r="DR147" s="246"/>
      <c r="DS147" s="246"/>
      <c r="DT147" s="246"/>
      <c r="DU147" s="246"/>
      <c r="DV147" s="246"/>
      <c r="DW147" s="246"/>
      <c r="DX147" s="246"/>
      <c r="DY147" s="246"/>
      <c r="DZ147" s="246"/>
      <c r="EA147" s="246"/>
      <c r="EB147" s="246"/>
      <c r="EC147" s="246"/>
      <c r="ED147" s="246"/>
      <c r="EE147" s="246"/>
      <c r="EF147" s="246"/>
      <c r="EG147" s="246"/>
      <c r="EH147" s="246"/>
      <c r="EI147" s="246"/>
      <c r="EJ147" s="246"/>
      <c r="EK147" s="246"/>
      <c r="EL147" s="246"/>
      <c r="EM147" s="246"/>
      <c r="EN147" s="246"/>
      <c r="EO147" s="246"/>
      <c r="EP147" s="246"/>
      <c r="EQ147" s="246"/>
      <c r="ER147" s="246"/>
      <c r="ES147" s="246"/>
      <c r="ET147" s="246"/>
      <c r="EU147" s="246"/>
      <c r="EV147" s="246"/>
      <c r="EW147" s="246"/>
      <c r="EX147" s="246"/>
      <c r="EY147" s="246"/>
      <c r="EZ147" s="246"/>
      <c r="FA147" s="246"/>
      <c r="FB147" s="246"/>
      <c r="FC147" s="246"/>
      <c r="FD147" s="246"/>
      <c r="FE147" s="246"/>
      <c r="FF147" s="246"/>
      <c r="FG147" s="246"/>
      <c r="FH147" s="246"/>
      <c r="FI147" s="246"/>
      <c r="FJ147" s="246"/>
      <c r="FK147" s="246"/>
      <c r="FL147" s="246"/>
      <c r="FM147" s="246"/>
      <c r="FN147" s="246"/>
      <c r="FO147" s="246"/>
      <c r="FP147" s="246"/>
      <c r="FQ147" s="246"/>
      <c r="FR147" s="246"/>
      <c r="FS147" s="246"/>
      <c r="FT147" s="246"/>
      <c r="FU147" s="246"/>
      <c r="FV147" s="246"/>
      <c r="FW147" s="246"/>
      <c r="FX147" s="246"/>
      <c r="FY147" s="246"/>
      <c r="FZ147" s="246"/>
      <c r="GA147" s="246"/>
      <c r="GB147" s="246"/>
      <c r="GC147" s="246"/>
      <c r="GD147" s="246"/>
      <c r="GE147" s="246"/>
      <c r="GF147" s="246"/>
      <c r="GG147" s="246"/>
      <c r="GH147" s="246"/>
      <c r="GI147" s="246"/>
      <c r="GJ147" s="246"/>
      <c r="GK147" s="246"/>
      <c r="GL147" s="246"/>
      <c r="GM147" s="246"/>
      <c r="GN147" s="246"/>
      <c r="GO147" s="246"/>
      <c r="GP147" s="246"/>
      <c r="GQ147" s="246"/>
      <c r="GR147" s="246"/>
      <c r="GS147" s="246"/>
      <c r="GT147" s="246"/>
      <c r="GU147" s="246"/>
      <c r="GV147" s="246"/>
      <c r="GW147" s="246"/>
      <c r="GX147" s="246"/>
      <c r="GY147" s="246"/>
      <c r="GZ147" s="246"/>
      <c r="HA147" s="246"/>
      <c r="HB147" s="246"/>
      <c r="HC147" s="246"/>
      <c r="HD147" s="246"/>
      <c r="HE147" s="246"/>
      <c r="HF147" s="246"/>
      <c r="HG147" s="246"/>
      <c r="HH147" s="246"/>
      <c r="HI147" s="246"/>
      <c r="HJ147" s="246"/>
      <c r="HK147" s="246"/>
      <c r="HL147" s="246"/>
      <c r="HM147" s="246"/>
      <c r="HN147" s="246"/>
      <c r="HO147" s="246"/>
      <c r="HP147" s="246"/>
      <c r="HQ147" s="246"/>
      <c r="HR147" s="246"/>
      <c r="HS147" s="246"/>
      <c r="HT147" s="112"/>
      <c r="HU147" s="112"/>
      <c r="HV147" s="112"/>
      <c r="HW147" s="112"/>
      <c r="HX147" s="112"/>
      <c r="HY147" s="112"/>
      <c r="HZ147" s="112"/>
      <c r="IA147" s="112"/>
      <c r="IB147" s="112"/>
      <c r="IC147" s="112"/>
      <c r="ID147" s="112"/>
      <c r="IE147" s="112"/>
    </row>
    <row r="148" spans="1:239" s="120" customFormat="1" ht="63">
      <c r="A148" s="37">
        <v>2</v>
      </c>
      <c r="B148" s="419" t="s">
        <v>204</v>
      </c>
      <c r="C148" s="419"/>
      <c r="D148" s="244"/>
      <c r="E148" s="420" t="s">
        <v>161</v>
      </c>
      <c r="F148" s="106" t="s">
        <v>574</v>
      </c>
      <c r="G148" s="240" t="s">
        <v>206</v>
      </c>
      <c r="H148" s="421" t="s">
        <v>49</v>
      </c>
      <c r="I148" s="39">
        <v>2015</v>
      </c>
      <c r="J148" s="39">
        <v>2017</v>
      </c>
      <c r="K148" s="422" t="s">
        <v>205</v>
      </c>
      <c r="L148" s="414">
        <v>23728</v>
      </c>
      <c r="M148" s="414"/>
      <c r="N148" s="423">
        <f>L148-15000</f>
        <v>8728</v>
      </c>
      <c r="O148" s="397">
        <f>8200+3145+2823</f>
        <v>14168</v>
      </c>
      <c r="P148" s="397"/>
      <c r="Q148" s="424">
        <v>2823</v>
      </c>
      <c r="R148" s="397"/>
      <c r="S148" s="397"/>
      <c r="T148" s="329">
        <v>1314</v>
      </c>
      <c r="U148" s="500" t="s">
        <v>805</v>
      </c>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63"/>
      <c r="DG148" s="163"/>
      <c r="DH148" s="163"/>
      <c r="DI148" s="163"/>
      <c r="DJ148" s="163"/>
      <c r="DK148" s="163"/>
      <c r="DL148" s="163"/>
      <c r="DM148" s="163"/>
      <c r="DN148" s="163"/>
      <c r="DO148" s="163"/>
      <c r="DP148" s="163"/>
      <c r="DQ148" s="163"/>
      <c r="DR148" s="163"/>
      <c r="DS148" s="163"/>
      <c r="DT148" s="163"/>
      <c r="DU148" s="163"/>
      <c r="DV148" s="163"/>
      <c r="DW148" s="163"/>
      <c r="DX148" s="163"/>
      <c r="DY148" s="163"/>
      <c r="DZ148" s="163"/>
      <c r="EA148" s="163"/>
      <c r="EB148" s="163"/>
      <c r="EC148" s="163"/>
      <c r="ED148" s="163"/>
      <c r="EE148" s="163"/>
      <c r="EF148" s="163"/>
      <c r="EG148" s="163"/>
      <c r="EH148" s="163"/>
      <c r="EI148" s="163"/>
      <c r="EJ148" s="163"/>
      <c r="EK148" s="163"/>
      <c r="EL148" s="163"/>
      <c r="EM148" s="163"/>
      <c r="EN148" s="163"/>
      <c r="EO148" s="163"/>
      <c r="EP148" s="163"/>
      <c r="EQ148" s="163"/>
      <c r="ER148" s="163"/>
      <c r="ES148" s="163"/>
      <c r="ET148" s="163"/>
      <c r="EU148" s="163"/>
      <c r="EV148" s="163"/>
      <c r="EW148" s="163"/>
      <c r="EX148" s="163"/>
      <c r="EY148" s="163"/>
      <c r="EZ148" s="163"/>
      <c r="FA148" s="163"/>
      <c r="FB148" s="163"/>
      <c r="FC148" s="163"/>
      <c r="FD148" s="163"/>
      <c r="FE148" s="163"/>
      <c r="FF148" s="163"/>
      <c r="FG148" s="163"/>
      <c r="FH148" s="163"/>
      <c r="FI148" s="163"/>
      <c r="FJ148" s="163"/>
      <c r="FK148" s="163"/>
      <c r="FL148" s="163"/>
      <c r="FM148" s="163"/>
      <c r="FN148" s="163"/>
      <c r="FO148" s="163"/>
      <c r="FP148" s="163"/>
      <c r="FQ148" s="163"/>
      <c r="FR148" s="163"/>
      <c r="FS148" s="163"/>
      <c r="FT148" s="163"/>
      <c r="FU148" s="163"/>
      <c r="FV148" s="163"/>
      <c r="FW148" s="163"/>
      <c r="FX148" s="163"/>
      <c r="FY148" s="163"/>
      <c r="FZ148" s="163"/>
      <c r="GA148" s="163"/>
      <c r="GB148" s="163"/>
      <c r="GC148" s="163"/>
      <c r="GD148" s="163"/>
      <c r="GE148" s="163"/>
      <c r="GF148" s="163"/>
      <c r="GG148" s="163"/>
      <c r="GH148" s="163"/>
      <c r="GI148" s="163"/>
      <c r="GJ148" s="163"/>
      <c r="GK148" s="163"/>
      <c r="GL148" s="163"/>
      <c r="GM148" s="163"/>
      <c r="GN148" s="163"/>
      <c r="GO148" s="163"/>
      <c r="GP148" s="163"/>
      <c r="GQ148" s="163"/>
      <c r="GR148" s="163"/>
      <c r="GS148" s="163"/>
      <c r="GT148" s="163"/>
      <c r="GU148" s="163"/>
      <c r="GV148" s="163"/>
      <c r="GW148" s="163"/>
      <c r="GX148" s="163"/>
      <c r="GY148" s="163"/>
      <c r="GZ148" s="163"/>
      <c r="HA148" s="163"/>
      <c r="HB148" s="163"/>
      <c r="HC148" s="163"/>
      <c r="HD148" s="163"/>
      <c r="HE148" s="163"/>
      <c r="HF148" s="163"/>
      <c r="HG148" s="163"/>
      <c r="HH148" s="163"/>
      <c r="HI148" s="163"/>
      <c r="HJ148" s="163"/>
      <c r="HK148" s="163"/>
      <c r="HL148" s="163"/>
      <c r="HM148" s="163"/>
      <c r="HN148" s="163"/>
      <c r="HO148" s="163"/>
      <c r="HP148" s="163"/>
      <c r="HQ148" s="163"/>
      <c r="HR148" s="163"/>
      <c r="HS148" s="163"/>
      <c r="HT148" s="163"/>
      <c r="HU148" s="163"/>
      <c r="HV148" s="163"/>
      <c r="HW148" s="163"/>
      <c r="HX148" s="163"/>
      <c r="HY148" s="163"/>
      <c r="HZ148" s="163"/>
      <c r="IA148" s="163"/>
      <c r="IB148" s="163"/>
      <c r="IC148" s="163"/>
      <c r="ID148" s="163"/>
      <c r="IE148" s="163"/>
    </row>
    <row r="149" spans="1:239" s="124" customFormat="1" ht="31.5">
      <c r="A149" s="37">
        <v>3</v>
      </c>
      <c r="B149" s="274" t="s">
        <v>816</v>
      </c>
      <c r="C149" s="274"/>
      <c r="D149" s="274"/>
      <c r="E149" s="36" t="s">
        <v>72</v>
      </c>
      <c r="F149" s="106" t="s">
        <v>574</v>
      </c>
      <c r="G149" s="106" t="s">
        <v>206</v>
      </c>
      <c r="H149" s="36" t="s">
        <v>537</v>
      </c>
      <c r="I149" s="165" t="s">
        <v>516</v>
      </c>
      <c r="J149" s="166" t="s">
        <v>516</v>
      </c>
      <c r="K149" s="327"/>
      <c r="L149" s="243">
        <v>17702</v>
      </c>
      <c r="M149" s="243"/>
      <c r="N149" s="242">
        <v>17702</v>
      </c>
      <c r="O149" s="328"/>
      <c r="P149" s="328"/>
      <c r="Q149" s="328"/>
      <c r="R149" s="329"/>
      <c r="S149" s="329"/>
      <c r="T149" s="35">
        <v>1702</v>
      </c>
      <c r="U149" s="477" t="s">
        <v>715</v>
      </c>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row>
    <row r="150" spans="1:239" s="101" customFormat="1" ht="24" customHeight="1">
      <c r="A150" s="102" t="s">
        <v>804</v>
      </c>
      <c r="B150" s="97" t="s">
        <v>714</v>
      </c>
      <c r="C150" s="98"/>
      <c r="D150" s="98"/>
      <c r="E150" s="25"/>
      <c r="F150" s="25"/>
      <c r="G150" s="25"/>
      <c r="H150" s="25"/>
      <c r="I150" s="25"/>
      <c r="J150" s="25"/>
      <c r="K150" s="77"/>
      <c r="L150" s="99"/>
      <c r="M150" s="99"/>
      <c r="N150" s="99"/>
      <c r="O150" s="99"/>
      <c r="P150" s="99"/>
      <c r="Q150" s="99"/>
      <c r="R150" s="99"/>
      <c r="S150" s="99"/>
      <c r="T150" s="99">
        <v>59776</v>
      </c>
      <c r="U150" s="477" t="s">
        <v>715</v>
      </c>
    </row>
    <row r="151" spans="1:239" s="101" customFormat="1" ht="36.75" customHeight="1">
      <c r="A151" s="102" t="s">
        <v>712</v>
      </c>
      <c r="B151" s="97" t="s">
        <v>713</v>
      </c>
      <c r="C151" s="98"/>
      <c r="D151" s="98"/>
      <c r="E151" s="25"/>
      <c r="F151" s="25"/>
      <c r="G151" s="25"/>
      <c r="H151" s="25"/>
      <c r="I151" s="25"/>
      <c r="J151" s="25"/>
      <c r="K151" s="77"/>
      <c r="L151" s="88">
        <f t="shared" ref="L151:T151" si="13">SUBTOTAL(109,L152:L188)</f>
        <v>1549833.7</v>
      </c>
      <c r="M151" s="88">
        <f t="shared" si="13"/>
        <v>0</v>
      </c>
      <c r="N151" s="88">
        <f t="shared" si="13"/>
        <v>757587</v>
      </c>
      <c r="O151" s="88">
        <f t="shared" si="13"/>
        <v>439358</v>
      </c>
      <c r="P151" s="88">
        <f t="shared" si="13"/>
        <v>13000</v>
      </c>
      <c r="Q151" s="88">
        <f t="shared" si="13"/>
        <v>181954</v>
      </c>
      <c r="R151" s="88">
        <f t="shared" si="13"/>
        <v>20089.900000000001</v>
      </c>
      <c r="S151" s="88">
        <f t="shared" si="13"/>
        <v>0</v>
      </c>
      <c r="T151" s="88">
        <f t="shared" si="13"/>
        <v>145520</v>
      </c>
      <c r="U151" s="99"/>
    </row>
    <row r="152" spans="1:239" s="101" customFormat="1" ht="31.5">
      <c r="A152" s="102" t="s">
        <v>635</v>
      </c>
      <c r="B152" s="97" t="s">
        <v>697</v>
      </c>
      <c r="C152" s="98"/>
      <c r="D152" s="98"/>
      <c r="E152" s="25"/>
      <c r="F152" s="25"/>
      <c r="G152" s="25"/>
      <c r="H152" s="25"/>
      <c r="I152" s="25"/>
      <c r="J152" s="25"/>
      <c r="K152" s="77"/>
      <c r="L152" s="99"/>
      <c r="M152" s="99"/>
      <c r="N152" s="99"/>
      <c r="O152" s="99"/>
      <c r="P152" s="99"/>
      <c r="Q152" s="99"/>
      <c r="R152" s="99"/>
      <c r="S152" s="99"/>
      <c r="T152" s="99">
        <f>SUBTOTAL(109,T153:T154)</f>
        <v>53750</v>
      </c>
      <c r="U152" s="99"/>
    </row>
    <row r="153" spans="1:239" s="104" customFormat="1" ht="36.75" customHeight="1">
      <c r="A153" s="103">
        <v>1</v>
      </c>
      <c r="B153" s="30" t="s">
        <v>697</v>
      </c>
      <c r="C153" s="98"/>
      <c r="D153" s="98"/>
      <c r="E153" s="25"/>
      <c r="F153" s="25"/>
      <c r="G153" s="25"/>
      <c r="H153" s="25"/>
      <c r="I153" s="25"/>
      <c r="J153" s="25"/>
      <c r="K153" s="77"/>
      <c r="L153" s="100"/>
      <c r="M153" s="100"/>
      <c r="N153" s="100"/>
      <c r="O153" s="100"/>
      <c r="P153" s="100"/>
      <c r="Q153" s="100"/>
      <c r="R153" s="100"/>
      <c r="S153" s="100"/>
      <c r="T153" s="100">
        <v>20000</v>
      </c>
      <c r="U153" s="100" t="s">
        <v>715</v>
      </c>
    </row>
    <row r="154" spans="1:239" s="101" customFormat="1" ht="22.5" customHeight="1">
      <c r="A154" s="103">
        <v>2</v>
      </c>
      <c r="B154" s="30" t="s">
        <v>698</v>
      </c>
      <c r="C154" s="98"/>
      <c r="D154" s="98"/>
      <c r="E154" s="25"/>
      <c r="F154" s="25"/>
      <c r="G154" s="25"/>
      <c r="H154" s="25"/>
      <c r="I154" s="25"/>
      <c r="J154" s="25"/>
      <c r="K154" s="77"/>
      <c r="L154" s="99"/>
      <c r="M154" s="99"/>
      <c r="N154" s="99"/>
      <c r="O154" s="99"/>
      <c r="P154" s="99"/>
      <c r="Q154" s="99"/>
      <c r="R154" s="99"/>
      <c r="S154" s="99"/>
      <c r="T154" s="100">
        <v>33750</v>
      </c>
      <c r="U154" s="100" t="s">
        <v>715</v>
      </c>
    </row>
    <row r="155" spans="1:239" s="91" customFormat="1" ht="24" customHeight="1">
      <c r="A155" s="86" t="s">
        <v>636</v>
      </c>
      <c r="B155" s="323" t="s">
        <v>779</v>
      </c>
      <c r="C155" s="323"/>
      <c r="D155" s="425"/>
      <c r="E155" s="88"/>
      <c r="F155" s="88"/>
      <c r="G155" s="426"/>
      <c r="H155" s="427"/>
      <c r="I155" s="90"/>
      <c r="J155" s="90"/>
      <c r="K155" s="428"/>
      <c r="L155" s="88">
        <f>SUBTOTAL(109,L156:L172)</f>
        <v>1311591.7</v>
      </c>
      <c r="M155" s="88">
        <f t="shared" ref="M155:T155" si="14">SUBTOTAL(109,M156:M172)</f>
        <v>0</v>
      </c>
      <c r="N155" s="88">
        <f t="shared" si="14"/>
        <v>651152</v>
      </c>
      <c r="O155" s="88">
        <f t="shared" si="14"/>
        <v>244903</v>
      </c>
      <c r="P155" s="88">
        <f t="shared" si="14"/>
        <v>0</v>
      </c>
      <c r="Q155" s="88">
        <f t="shared" si="14"/>
        <v>116111</v>
      </c>
      <c r="R155" s="88">
        <f t="shared" si="14"/>
        <v>1891.1</v>
      </c>
      <c r="S155" s="88">
        <f t="shared" si="14"/>
        <v>0</v>
      </c>
      <c r="T155" s="88">
        <f t="shared" si="14"/>
        <v>76907</v>
      </c>
      <c r="U155" s="88"/>
    </row>
    <row r="156" spans="1:239" s="113" customFormat="1" ht="31.5">
      <c r="A156" s="92">
        <v>1</v>
      </c>
      <c r="B156" s="429" t="s">
        <v>172</v>
      </c>
      <c r="C156" s="429"/>
      <c r="D156" s="429"/>
      <c r="E156" s="109" t="s">
        <v>524</v>
      </c>
      <c r="F156" s="96" t="s">
        <v>575</v>
      </c>
      <c r="G156" s="430" t="s">
        <v>513</v>
      </c>
      <c r="H156" s="36" t="s">
        <v>537</v>
      </c>
      <c r="I156" s="29">
        <v>2015</v>
      </c>
      <c r="J156" s="29">
        <v>2017</v>
      </c>
      <c r="K156" s="431" t="s">
        <v>190</v>
      </c>
      <c r="L156" s="432">
        <v>4100</v>
      </c>
      <c r="M156" s="432"/>
      <c r="N156" s="433">
        <v>4100</v>
      </c>
      <c r="O156" s="433">
        <v>2500</v>
      </c>
      <c r="P156" s="433"/>
      <c r="Q156" s="433">
        <v>2500</v>
      </c>
      <c r="R156" s="434">
        <v>1891.1</v>
      </c>
      <c r="S156" s="434"/>
      <c r="T156" s="435">
        <v>1500</v>
      </c>
      <c r="U156" s="501" t="s">
        <v>780</v>
      </c>
      <c r="V156" s="436"/>
      <c r="W156" s="436"/>
      <c r="X156" s="436"/>
      <c r="Y156" s="436"/>
      <c r="Z156" s="436"/>
      <c r="AA156" s="436"/>
      <c r="AB156" s="436"/>
      <c r="AC156" s="436"/>
      <c r="AD156" s="436"/>
      <c r="AE156" s="436"/>
      <c r="AF156" s="436"/>
      <c r="AG156" s="436"/>
      <c r="AH156" s="436"/>
      <c r="AI156" s="436"/>
      <c r="AJ156" s="436"/>
      <c r="AK156" s="436"/>
      <c r="AL156" s="436"/>
      <c r="AM156" s="436"/>
      <c r="AN156" s="436"/>
      <c r="AO156" s="436"/>
      <c r="AP156" s="436"/>
      <c r="AQ156" s="436"/>
      <c r="AR156" s="436"/>
      <c r="AS156" s="436"/>
      <c r="AT156" s="436"/>
      <c r="AU156" s="436"/>
      <c r="AV156" s="436"/>
      <c r="AW156" s="436"/>
      <c r="AX156" s="436"/>
      <c r="AY156" s="436"/>
      <c r="AZ156" s="436"/>
      <c r="BA156" s="436"/>
      <c r="BB156" s="436"/>
      <c r="BC156" s="436"/>
      <c r="BD156" s="436"/>
      <c r="BE156" s="436"/>
      <c r="BF156" s="436"/>
      <c r="BG156" s="436"/>
      <c r="BH156" s="436"/>
      <c r="BI156" s="436"/>
      <c r="BJ156" s="436"/>
      <c r="BK156" s="436"/>
      <c r="BL156" s="436"/>
      <c r="BM156" s="436"/>
      <c r="BN156" s="436"/>
      <c r="BO156" s="436"/>
      <c r="BP156" s="436"/>
      <c r="BQ156" s="436"/>
      <c r="BR156" s="436"/>
      <c r="BS156" s="436"/>
      <c r="BT156" s="436"/>
      <c r="BU156" s="436"/>
      <c r="BV156" s="436"/>
      <c r="BW156" s="436"/>
      <c r="BX156" s="436"/>
      <c r="BY156" s="436"/>
      <c r="BZ156" s="436"/>
      <c r="CA156" s="436"/>
      <c r="CB156" s="436"/>
      <c r="CC156" s="436"/>
      <c r="CD156" s="436"/>
      <c r="CE156" s="436"/>
      <c r="CF156" s="436"/>
      <c r="CG156" s="436"/>
      <c r="CH156" s="436"/>
      <c r="CI156" s="436"/>
      <c r="CJ156" s="436"/>
      <c r="CK156" s="436"/>
      <c r="CL156" s="436"/>
      <c r="CM156" s="436"/>
      <c r="CN156" s="436"/>
      <c r="CO156" s="436"/>
      <c r="CP156" s="436"/>
      <c r="CQ156" s="436"/>
      <c r="CR156" s="436"/>
      <c r="CS156" s="436"/>
      <c r="CT156" s="436"/>
      <c r="CU156" s="436"/>
      <c r="CV156" s="436"/>
      <c r="CW156" s="436"/>
      <c r="CX156" s="436"/>
      <c r="CY156" s="436"/>
      <c r="CZ156" s="436"/>
      <c r="DA156" s="436"/>
      <c r="DB156" s="436"/>
      <c r="DC156" s="436"/>
      <c r="DD156" s="436"/>
      <c r="DE156" s="436"/>
      <c r="DF156" s="436"/>
      <c r="DG156" s="436"/>
      <c r="DH156" s="436"/>
      <c r="DI156" s="436"/>
      <c r="DJ156" s="436"/>
      <c r="DK156" s="436"/>
      <c r="DL156" s="436"/>
      <c r="DM156" s="436"/>
      <c r="DN156" s="436"/>
      <c r="DO156" s="436"/>
      <c r="DP156" s="436"/>
      <c r="DQ156" s="436"/>
      <c r="DR156" s="436"/>
      <c r="DS156" s="436"/>
      <c r="DT156" s="436"/>
      <c r="DU156" s="436"/>
      <c r="DV156" s="436"/>
      <c r="DW156" s="436"/>
      <c r="DX156" s="436"/>
      <c r="DY156" s="436"/>
      <c r="DZ156" s="436"/>
      <c r="EA156" s="436"/>
      <c r="EB156" s="436"/>
      <c r="EC156" s="436"/>
      <c r="ED156" s="436"/>
      <c r="EE156" s="436"/>
      <c r="EF156" s="436"/>
      <c r="EG156" s="436"/>
      <c r="EH156" s="436"/>
      <c r="EI156" s="436"/>
      <c r="EJ156" s="436"/>
      <c r="EK156" s="436"/>
      <c r="EL156" s="436"/>
      <c r="EM156" s="436"/>
      <c r="EN156" s="436"/>
      <c r="EO156" s="436"/>
      <c r="EP156" s="436"/>
      <c r="EQ156" s="436"/>
      <c r="ER156" s="436"/>
      <c r="ES156" s="436"/>
      <c r="ET156" s="436"/>
      <c r="EU156" s="436"/>
      <c r="EV156" s="436"/>
      <c r="EW156" s="436"/>
      <c r="EX156" s="436"/>
      <c r="EY156" s="436"/>
      <c r="EZ156" s="436"/>
      <c r="FA156" s="436"/>
      <c r="FB156" s="436"/>
      <c r="FC156" s="436"/>
      <c r="FD156" s="436"/>
      <c r="FE156" s="436"/>
      <c r="FF156" s="436"/>
      <c r="FG156" s="436"/>
      <c r="FH156" s="436"/>
      <c r="FI156" s="436"/>
      <c r="FJ156" s="436"/>
      <c r="FK156" s="436"/>
      <c r="FL156" s="436"/>
      <c r="FM156" s="436"/>
      <c r="FN156" s="436"/>
      <c r="FO156" s="436"/>
      <c r="FP156" s="436"/>
      <c r="FQ156" s="436"/>
      <c r="FR156" s="436"/>
      <c r="FS156" s="436"/>
      <c r="FT156" s="436"/>
      <c r="FU156" s="436"/>
      <c r="FV156" s="436"/>
      <c r="FW156" s="436"/>
      <c r="FX156" s="436"/>
      <c r="FY156" s="436"/>
      <c r="FZ156" s="436"/>
      <c r="GA156" s="436"/>
      <c r="GB156" s="436"/>
      <c r="GC156" s="436"/>
      <c r="GD156" s="436"/>
      <c r="GE156" s="436"/>
      <c r="GF156" s="436"/>
      <c r="GG156" s="436"/>
      <c r="GH156" s="436"/>
      <c r="GI156" s="436"/>
      <c r="GJ156" s="436"/>
      <c r="GK156" s="436"/>
      <c r="GL156" s="436"/>
      <c r="GM156" s="436"/>
      <c r="GN156" s="436"/>
      <c r="GO156" s="436"/>
      <c r="GP156" s="436"/>
      <c r="GQ156" s="436"/>
      <c r="GR156" s="436"/>
      <c r="GS156" s="436"/>
      <c r="GT156" s="436"/>
      <c r="GU156" s="436"/>
      <c r="GV156" s="436"/>
      <c r="GW156" s="436"/>
      <c r="GX156" s="436"/>
      <c r="GY156" s="436"/>
      <c r="GZ156" s="436"/>
      <c r="HA156" s="436"/>
      <c r="HB156" s="436"/>
      <c r="HC156" s="436"/>
      <c r="HD156" s="436"/>
      <c r="HE156" s="436"/>
      <c r="HF156" s="436"/>
      <c r="HG156" s="436"/>
      <c r="HH156" s="436"/>
      <c r="HI156" s="436"/>
      <c r="HJ156" s="436"/>
      <c r="HK156" s="436"/>
      <c r="HL156" s="436"/>
      <c r="HM156" s="436"/>
      <c r="HN156" s="436"/>
      <c r="HO156" s="436"/>
      <c r="HP156" s="436"/>
      <c r="HQ156" s="436"/>
      <c r="HR156" s="436"/>
      <c r="HS156" s="436"/>
      <c r="HT156" s="436"/>
      <c r="HU156" s="436"/>
      <c r="HV156" s="436"/>
      <c r="HW156" s="436"/>
      <c r="HX156" s="436"/>
      <c r="HY156" s="436"/>
      <c r="HZ156" s="436"/>
      <c r="IA156" s="436"/>
      <c r="IB156" s="436"/>
      <c r="IC156" s="436"/>
      <c r="ID156" s="436"/>
      <c r="IE156" s="436"/>
    </row>
    <row r="157" spans="1:239" s="533" customFormat="1" ht="76.5">
      <c r="A157" s="13">
        <v>2</v>
      </c>
      <c r="B157" s="524" t="s">
        <v>169</v>
      </c>
      <c r="C157" s="524"/>
      <c r="D157" s="524"/>
      <c r="E157" s="525" t="s">
        <v>536</v>
      </c>
      <c r="F157" s="14" t="s">
        <v>574</v>
      </c>
      <c r="G157" s="526" t="s">
        <v>513</v>
      </c>
      <c r="H157" s="16" t="s">
        <v>537</v>
      </c>
      <c r="I157" s="15">
        <v>2013</v>
      </c>
      <c r="J157" s="15">
        <v>2017</v>
      </c>
      <c r="K157" s="527" t="s">
        <v>187</v>
      </c>
      <c r="L157" s="528">
        <v>4545</v>
      </c>
      <c r="M157" s="528"/>
      <c r="N157" s="529">
        <v>4061</v>
      </c>
      <c r="O157" s="528">
        <v>3300</v>
      </c>
      <c r="P157" s="528"/>
      <c r="Q157" s="529">
        <v>2300</v>
      </c>
      <c r="R157" s="530"/>
      <c r="S157" s="530"/>
      <c r="T157" s="531">
        <v>1245</v>
      </c>
      <c r="U157" s="546" t="s">
        <v>738</v>
      </c>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row>
    <row r="158" spans="1:239" s="91" customFormat="1" ht="47.25">
      <c r="A158" s="92">
        <v>3</v>
      </c>
      <c r="B158" s="437" t="s">
        <v>170</v>
      </c>
      <c r="C158" s="437"/>
      <c r="D158" s="438"/>
      <c r="E158" s="25" t="s">
        <v>99</v>
      </c>
      <c r="F158" s="27" t="s">
        <v>574</v>
      </c>
      <c r="G158" s="439" t="s">
        <v>513</v>
      </c>
      <c r="H158" s="36" t="s">
        <v>537</v>
      </c>
      <c r="I158" s="29">
        <v>2012</v>
      </c>
      <c r="J158" s="29">
        <v>2017</v>
      </c>
      <c r="K158" s="440" t="s">
        <v>188</v>
      </c>
      <c r="L158" s="434">
        <v>37443</v>
      </c>
      <c r="M158" s="434"/>
      <c r="N158" s="433">
        <v>11233</v>
      </c>
      <c r="O158" s="418">
        <f>14640+8200+2000</f>
        <v>24840</v>
      </c>
      <c r="P158" s="441"/>
      <c r="Q158" s="433">
        <f>7640+2000</f>
        <v>9640</v>
      </c>
      <c r="R158" s="35"/>
      <c r="S158" s="35"/>
      <c r="T158" s="435">
        <v>1593</v>
      </c>
      <c r="U158" s="501" t="s">
        <v>966</v>
      </c>
      <c r="V158" s="95"/>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c r="EH158" s="95"/>
      <c r="EI158" s="95"/>
      <c r="EJ158" s="95"/>
      <c r="EK158" s="95"/>
      <c r="EL158" s="95"/>
      <c r="EM158" s="95"/>
      <c r="EN158" s="95"/>
      <c r="EO158" s="95"/>
      <c r="EP158" s="95"/>
      <c r="EQ158" s="95"/>
      <c r="ER158" s="95"/>
      <c r="ES158" s="95"/>
      <c r="ET158" s="95"/>
      <c r="EU158" s="95"/>
      <c r="EV158" s="95"/>
      <c r="EW158" s="95"/>
      <c r="EX158" s="95"/>
      <c r="EY158" s="95"/>
      <c r="EZ158" s="95"/>
      <c r="FA158" s="95"/>
      <c r="FB158" s="95"/>
      <c r="FC158" s="95"/>
      <c r="FD158" s="95"/>
      <c r="FE158" s="95"/>
      <c r="FF158" s="95"/>
      <c r="FG158" s="95"/>
      <c r="FH158" s="95"/>
      <c r="FI158" s="95"/>
      <c r="FJ158" s="95"/>
      <c r="FK158" s="95"/>
      <c r="FL158" s="95"/>
      <c r="FM158" s="95"/>
      <c r="FN158" s="95"/>
      <c r="FO158" s="95"/>
      <c r="FP158" s="95"/>
      <c r="FQ158" s="95"/>
      <c r="FR158" s="95"/>
      <c r="FS158" s="95"/>
      <c r="FT158" s="95"/>
      <c r="FU158" s="95"/>
      <c r="FV158" s="95"/>
      <c r="FW158" s="95"/>
      <c r="FX158" s="95"/>
      <c r="FY158" s="95"/>
      <c r="FZ158" s="95"/>
      <c r="GA158" s="95"/>
      <c r="GB158" s="95"/>
      <c r="GC158" s="95"/>
      <c r="GD158" s="95"/>
      <c r="GE158" s="95"/>
      <c r="GF158" s="95"/>
      <c r="GG158" s="95"/>
      <c r="GH158" s="95"/>
      <c r="GI158" s="95"/>
      <c r="GJ158" s="95"/>
      <c r="GK158" s="95"/>
      <c r="GL158" s="95"/>
      <c r="GM158" s="95"/>
      <c r="GN158" s="95"/>
      <c r="GO158" s="95"/>
      <c r="GP158" s="95"/>
      <c r="GQ158" s="95"/>
      <c r="GR158" s="95"/>
      <c r="GS158" s="95"/>
      <c r="GT158" s="95"/>
      <c r="GU158" s="95"/>
      <c r="GV158" s="95"/>
      <c r="GW158" s="95"/>
      <c r="GX158" s="95"/>
      <c r="GY158" s="95"/>
      <c r="GZ158" s="95"/>
      <c r="HA158" s="95"/>
      <c r="HB158" s="95"/>
      <c r="HC158" s="95"/>
      <c r="HD158" s="95"/>
      <c r="HE158" s="95"/>
      <c r="HF158" s="95"/>
      <c r="HG158" s="95"/>
      <c r="HH158" s="95"/>
      <c r="HI158" s="95"/>
      <c r="HJ158" s="95"/>
      <c r="HK158" s="95"/>
      <c r="HL158" s="95"/>
      <c r="HM158" s="95"/>
      <c r="HN158" s="95"/>
      <c r="HO158" s="95"/>
      <c r="HP158" s="95"/>
      <c r="HQ158" s="95"/>
      <c r="HR158" s="95"/>
      <c r="HS158" s="95"/>
      <c r="HT158" s="95"/>
      <c r="HU158" s="95"/>
      <c r="HV158" s="95"/>
      <c r="HW158" s="95"/>
      <c r="HX158" s="95"/>
      <c r="HY158" s="95"/>
      <c r="HZ158" s="95"/>
      <c r="IA158" s="95"/>
      <c r="IB158" s="95"/>
      <c r="IC158" s="95"/>
      <c r="ID158" s="95"/>
      <c r="IE158" s="95"/>
    </row>
    <row r="159" spans="1:239" s="120" customFormat="1" ht="31.5">
      <c r="A159" s="92">
        <v>4</v>
      </c>
      <c r="B159" s="47" t="s">
        <v>178</v>
      </c>
      <c r="C159" s="47"/>
      <c r="D159" s="49"/>
      <c r="E159" s="36" t="s">
        <v>71</v>
      </c>
      <c r="F159" s="334" t="s">
        <v>575</v>
      </c>
      <c r="G159" s="162" t="s">
        <v>513</v>
      </c>
      <c r="H159" s="36" t="s">
        <v>537</v>
      </c>
      <c r="I159" s="39">
        <v>2016</v>
      </c>
      <c r="J159" s="39">
        <v>2021</v>
      </c>
      <c r="K159" s="442" t="s">
        <v>195</v>
      </c>
      <c r="L159" s="42">
        <v>146500</v>
      </c>
      <c r="M159" s="42"/>
      <c r="N159" s="42">
        <v>10500</v>
      </c>
      <c r="O159" s="42"/>
      <c r="P159" s="42"/>
      <c r="Q159" s="49"/>
      <c r="R159" s="50"/>
      <c r="S159" s="50"/>
      <c r="T159" s="43">
        <v>2500</v>
      </c>
      <c r="U159" s="501" t="s">
        <v>749</v>
      </c>
      <c r="V159" s="95"/>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c r="DC159" s="95"/>
      <c r="DD159" s="95"/>
      <c r="DE159" s="95"/>
      <c r="DF159" s="95"/>
      <c r="DG159" s="95"/>
      <c r="DH159" s="95"/>
      <c r="DI159" s="95"/>
      <c r="DJ159" s="95"/>
      <c r="DK159" s="95"/>
      <c r="DL159" s="95"/>
      <c r="DM159" s="95"/>
      <c r="DN159" s="95"/>
      <c r="DO159" s="95"/>
      <c r="DP159" s="95"/>
      <c r="DQ159" s="95"/>
      <c r="DR159" s="95"/>
      <c r="DS159" s="95"/>
      <c r="DT159" s="95"/>
      <c r="DU159" s="95"/>
      <c r="DV159" s="95"/>
      <c r="DW159" s="95"/>
      <c r="DX159" s="95"/>
      <c r="DY159" s="95"/>
      <c r="DZ159" s="95"/>
      <c r="EA159" s="95"/>
      <c r="EB159" s="95"/>
      <c r="EC159" s="95"/>
      <c r="ED159" s="95"/>
      <c r="EE159" s="95"/>
      <c r="EF159" s="95"/>
      <c r="EG159" s="95"/>
      <c r="EH159" s="95"/>
      <c r="EI159" s="95"/>
      <c r="EJ159" s="95"/>
      <c r="EK159" s="95"/>
      <c r="EL159" s="95"/>
      <c r="EM159" s="95"/>
      <c r="EN159" s="95"/>
      <c r="EO159" s="95"/>
      <c r="EP159" s="95"/>
      <c r="EQ159" s="95"/>
      <c r="ER159" s="95"/>
      <c r="ES159" s="95"/>
      <c r="ET159" s="95"/>
      <c r="EU159" s="95"/>
      <c r="EV159" s="95"/>
      <c r="EW159" s="95"/>
      <c r="EX159" s="95"/>
      <c r="EY159" s="95"/>
      <c r="EZ159" s="95"/>
      <c r="FA159" s="95"/>
      <c r="FB159" s="95"/>
      <c r="FC159" s="95"/>
      <c r="FD159" s="95"/>
      <c r="FE159" s="95"/>
      <c r="FF159" s="95"/>
      <c r="FG159" s="95"/>
      <c r="FH159" s="95"/>
      <c r="FI159" s="95"/>
      <c r="FJ159" s="95"/>
      <c r="FK159" s="95"/>
      <c r="FL159" s="95"/>
      <c r="FM159" s="95"/>
      <c r="FN159" s="95"/>
      <c r="FO159" s="95"/>
      <c r="FP159" s="95"/>
      <c r="FQ159" s="95"/>
      <c r="FR159" s="95"/>
      <c r="FS159" s="95"/>
      <c r="FT159" s="95"/>
      <c r="FU159" s="95"/>
      <c r="FV159" s="95"/>
      <c r="FW159" s="95"/>
      <c r="FX159" s="95"/>
      <c r="FY159" s="95"/>
      <c r="FZ159" s="95"/>
      <c r="GA159" s="95"/>
      <c r="GB159" s="95"/>
      <c r="GC159" s="95"/>
      <c r="GD159" s="95"/>
      <c r="GE159" s="95"/>
      <c r="GF159" s="95"/>
      <c r="GG159" s="95"/>
      <c r="GH159" s="95"/>
      <c r="GI159" s="95"/>
      <c r="GJ159" s="95"/>
      <c r="GK159" s="95"/>
      <c r="GL159" s="95"/>
      <c r="GM159" s="95"/>
      <c r="GN159" s="95"/>
      <c r="GO159" s="95"/>
      <c r="GP159" s="95"/>
      <c r="GQ159" s="95"/>
      <c r="GR159" s="95"/>
      <c r="GS159" s="95"/>
      <c r="GT159" s="95"/>
      <c r="GU159" s="95"/>
      <c r="GV159" s="95"/>
      <c r="GW159" s="95"/>
      <c r="GX159" s="95"/>
      <c r="GY159" s="95"/>
      <c r="GZ159" s="95"/>
      <c r="HA159" s="95"/>
      <c r="HB159" s="95"/>
      <c r="HC159" s="95"/>
      <c r="HD159" s="95"/>
      <c r="HE159" s="95"/>
      <c r="HF159" s="95"/>
      <c r="HG159" s="95"/>
      <c r="HH159" s="95"/>
      <c r="HI159" s="95"/>
      <c r="HJ159" s="95"/>
      <c r="HK159" s="95"/>
      <c r="HL159" s="95"/>
      <c r="HM159" s="95"/>
      <c r="HN159" s="95"/>
      <c r="HO159" s="95"/>
      <c r="HP159" s="95"/>
      <c r="HQ159" s="95"/>
      <c r="HR159" s="95"/>
      <c r="HS159" s="95"/>
      <c r="HT159" s="95"/>
      <c r="HU159" s="95"/>
      <c r="HV159" s="95"/>
      <c r="HW159" s="95"/>
      <c r="HX159" s="95"/>
      <c r="HY159" s="95"/>
      <c r="HZ159" s="95"/>
      <c r="IA159" s="95"/>
      <c r="IB159" s="95"/>
      <c r="IC159" s="95"/>
      <c r="ID159" s="95"/>
      <c r="IE159" s="95"/>
    </row>
    <row r="160" spans="1:239" s="22" customFormat="1" ht="31.5">
      <c r="A160" s="13">
        <v>5</v>
      </c>
      <c r="B160" s="534" t="s">
        <v>162</v>
      </c>
      <c r="C160" s="534"/>
      <c r="D160" s="535"/>
      <c r="E160" s="536" t="s">
        <v>161</v>
      </c>
      <c r="F160" s="17" t="s">
        <v>574</v>
      </c>
      <c r="G160" s="536" t="s">
        <v>513</v>
      </c>
      <c r="H160" s="20" t="s">
        <v>24</v>
      </c>
      <c r="I160" s="18">
        <v>2010</v>
      </c>
      <c r="J160" s="18">
        <v>2018</v>
      </c>
      <c r="K160" s="537" t="s">
        <v>180</v>
      </c>
      <c r="L160" s="538">
        <v>122095</v>
      </c>
      <c r="M160" s="538"/>
      <c r="N160" s="539">
        <v>69246</v>
      </c>
      <c r="O160" s="538">
        <f>48813+23800</f>
        <v>72613</v>
      </c>
      <c r="P160" s="538"/>
      <c r="Q160" s="539">
        <f>8800+23800</f>
        <v>32600</v>
      </c>
      <c r="R160" s="535"/>
      <c r="S160" s="535"/>
      <c r="T160" s="540">
        <v>15000</v>
      </c>
      <c r="U160" s="546" t="s">
        <v>807</v>
      </c>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row>
    <row r="161" spans="1:239" s="120" customFormat="1" ht="31.5">
      <c r="A161" s="92">
        <v>6</v>
      </c>
      <c r="B161" s="40" t="s">
        <v>171</v>
      </c>
      <c r="C161" s="40"/>
      <c r="D161" s="45"/>
      <c r="E161" s="376" t="s">
        <v>161</v>
      </c>
      <c r="F161" s="334" t="s">
        <v>575</v>
      </c>
      <c r="G161" s="162" t="s">
        <v>513</v>
      </c>
      <c r="H161" s="36" t="s">
        <v>10</v>
      </c>
      <c r="I161" s="39">
        <v>2016</v>
      </c>
      <c r="J161" s="39">
        <v>2021</v>
      </c>
      <c r="K161" s="440" t="s">
        <v>189</v>
      </c>
      <c r="L161" s="46">
        <v>165582</v>
      </c>
      <c r="M161" s="46"/>
      <c r="N161" s="42">
        <v>165852</v>
      </c>
      <c r="O161" s="42">
        <v>6000</v>
      </c>
      <c r="P161" s="42"/>
      <c r="Q161" s="42">
        <v>6000</v>
      </c>
      <c r="R161" s="44"/>
      <c r="S161" s="44"/>
      <c r="T161" s="43">
        <v>10000</v>
      </c>
      <c r="U161" s="501" t="s">
        <v>966</v>
      </c>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95"/>
      <c r="DP161" s="95"/>
      <c r="DQ161" s="95"/>
      <c r="DR161" s="95"/>
      <c r="DS161" s="95"/>
      <c r="DT161" s="95"/>
      <c r="DU161" s="95"/>
      <c r="DV161" s="95"/>
      <c r="DW161" s="95"/>
      <c r="DX161" s="95"/>
      <c r="DY161" s="95"/>
      <c r="DZ161" s="95"/>
      <c r="EA161" s="95"/>
      <c r="EB161" s="95"/>
      <c r="EC161" s="95"/>
      <c r="ED161" s="95"/>
      <c r="EE161" s="95"/>
      <c r="EF161" s="95"/>
      <c r="EG161" s="95"/>
      <c r="EH161" s="95"/>
      <c r="EI161" s="95"/>
      <c r="EJ161" s="95"/>
      <c r="EK161" s="95"/>
      <c r="EL161" s="95"/>
      <c r="EM161" s="95"/>
      <c r="EN161" s="95"/>
      <c r="EO161" s="95"/>
      <c r="EP161" s="95"/>
      <c r="EQ161" s="95"/>
      <c r="ER161" s="95"/>
      <c r="ES161" s="95"/>
      <c r="ET161" s="95"/>
      <c r="EU161" s="95"/>
      <c r="EV161" s="95"/>
      <c r="EW161" s="95"/>
      <c r="EX161" s="95"/>
      <c r="EY161" s="95"/>
      <c r="EZ161" s="95"/>
      <c r="FA161" s="95"/>
      <c r="FB161" s="95"/>
      <c r="FC161" s="95"/>
      <c r="FD161" s="95"/>
      <c r="FE161" s="95"/>
      <c r="FF161" s="95"/>
      <c r="FG161" s="95"/>
      <c r="FH161" s="95"/>
      <c r="FI161" s="95"/>
      <c r="FJ161" s="95"/>
      <c r="FK161" s="95"/>
      <c r="FL161" s="95"/>
      <c r="FM161" s="95"/>
      <c r="FN161" s="95"/>
      <c r="FO161" s="95"/>
      <c r="FP161" s="95"/>
      <c r="FQ161" s="95"/>
      <c r="FR161" s="95"/>
      <c r="FS161" s="95"/>
      <c r="FT161" s="95"/>
      <c r="FU161" s="95"/>
      <c r="FV161" s="95"/>
      <c r="FW161" s="95"/>
      <c r="FX161" s="95"/>
      <c r="FY161" s="95"/>
      <c r="FZ161" s="95"/>
      <c r="GA161" s="95"/>
      <c r="GB161" s="95"/>
      <c r="GC161" s="95"/>
      <c r="GD161" s="95"/>
      <c r="GE161" s="95"/>
      <c r="GF161" s="95"/>
      <c r="GG161" s="95"/>
      <c r="GH161" s="95"/>
      <c r="GI161" s="95"/>
      <c r="GJ161" s="95"/>
      <c r="GK161" s="95"/>
      <c r="GL161" s="95"/>
      <c r="GM161" s="95"/>
      <c r="GN161" s="95"/>
      <c r="GO161" s="95"/>
      <c r="GP161" s="95"/>
      <c r="GQ161" s="95"/>
      <c r="GR161" s="95"/>
      <c r="GS161" s="95"/>
      <c r="GT161" s="95"/>
      <c r="GU161" s="95"/>
      <c r="GV161" s="95"/>
      <c r="GW161" s="95"/>
      <c r="GX161" s="95"/>
      <c r="GY161" s="95"/>
      <c r="GZ161" s="95"/>
      <c r="HA161" s="95"/>
      <c r="HB161" s="95"/>
      <c r="HC161" s="95"/>
      <c r="HD161" s="95"/>
      <c r="HE161" s="95"/>
      <c r="HF161" s="95"/>
      <c r="HG161" s="95"/>
      <c r="HH161" s="95"/>
      <c r="HI161" s="95"/>
      <c r="HJ161" s="95"/>
      <c r="HK161" s="95"/>
      <c r="HL161" s="95"/>
      <c r="HM161" s="95"/>
      <c r="HN161" s="95"/>
      <c r="HO161" s="95"/>
      <c r="HP161" s="95"/>
      <c r="HQ161" s="95"/>
      <c r="HR161" s="95"/>
      <c r="HS161" s="95"/>
      <c r="HT161" s="95"/>
      <c r="HU161" s="95"/>
      <c r="HV161" s="95"/>
      <c r="HW161" s="95"/>
      <c r="HX161" s="95"/>
      <c r="HY161" s="95"/>
      <c r="HZ161" s="95"/>
      <c r="IA161" s="95"/>
      <c r="IB161" s="95"/>
      <c r="IC161" s="95"/>
      <c r="ID161" s="95"/>
      <c r="IE161" s="95"/>
    </row>
    <row r="162" spans="1:239" s="120" customFormat="1" ht="47.25">
      <c r="A162" s="92">
        <v>7</v>
      </c>
      <c r="B162" s="47" t="s">
        <v>173</v>
      </c>
      <c r="C162" s="47"/>
      <c r="D162" s="49"/>
      <c r="E162" s="376" t="s">
        <v>161</v>
      </c>
      <c r="F162" s="334" t="s">
        <v>575</v>
      </c>
      <c r="G162" s="162" t="s">
        <v>513</v>
      </c>
      <c r="H162" s="36" t="s">
        <v>537</v>
      </c>
      <c r="I162" s="39">
        <v>2017</v>
      </c>
      <c r="J162" s="39">
        <v>2022</v>
      </c>
      <c r="K162" s="442" t="s">
        <v>191</v>
      </c>
      <c r="L162" s="42">
        <f>11.35*22500</f>
        <v>255375</v>
      </c>
      <c r="M162" s="42"/>
      <c r="N162" s="42">
        <v>122000</v>
      </c>
      <c r="O162" s="42"/>
      <c r="P162" s="42"/>
      <c r="Q162" s="49"/>
      <c r="R162" s="42"/>
      <c r="S162" s="42"/>
      <c r="T162" s="43">
        <v>10000</v>
      </c>
      <c r="U162" s="501" t="s">
        <v>967</v>
      </c>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c r="EH162" s="95"/>
      <c r="EI162" s="95"/>
      <c r="EJ162" s="95"/>
      <c r="EK162" s="95"/>
      <c r="EL162" s="95"/>
      <c r="EM162" s="95"/>
      <c r="EN162" s="95"/>
      <c r="EO162" s="95"/>
      <c r="EP162" s="95"/>
      <c r="EQ162" s="95"/>
      <c r="ER162" s="95"/>
      <c r="ES162" s="95"/>
      <c r="ET162" s="95"/>
      <c r="EU162" s="95"/>
      <c r="EV162" s="95"/>
      <c r="EW162" s="95"/>
      <c r="EX162" s="95"/>
      <c r="EY162" s="95"/>
      <c r="EZ162" s="95"/>
      <c r="FA162" s="95"/>
      <c r="FB162" s="95"/>
      <c r="FC162" s="95"/>
      <c r="FD162" s="95"/>
      <c r="FE162" s="95"/>
      <c r="FF162" s="95"/>
      <c r="FG162" s="95"/>
      <c r="FH162" s="95"/>
      <c r="FI162" s="95"/>
      <c r="FJ162" s="95"/>
      <c r="FK162" s="95"/>
      <c r="FL162" s="95"/>
      <c r="FM162" s="95"/>
      <c r="FN162" s="95"/>
      <c r="FO162" s="95"/>
      <c r="FP162" s="95"/>
      <c r="FQ162" s="95"/>
      <c r="FR162" s="95"/>
      <c r="FS162" s="95"/>
      <c r="FT162" s="95"/>
      <c r="FU162" s="95"/>
      <c r="FV162" s="95"/>
      <c r="FW162" s="95"/>
      <c r="FX162" s="95"/>
      <c r="FY162" s="95"/>
      <c r="FZ162" s="95"/>
      <c r="GA162" s="95"/>
      <c r="GB162" s="95"/>
      <c r="GC162" s="95"/>
      <c r="GD162" s="95"/>
      <c r="GE162" s="95"/>
      <c r="GF162" s="95"/>
      <c r="GG162" s="95"/>
      <c r="GH162" s="95"/>
      <c r="GI162" s="95"/>
      <c r="GJ162" s="95"/>
      <c r="GK162" s="95"/>
      <c r="GL162" s="95"/>
      <c r="GM162" s="95"/>
      <c r="GN162" s="95"/>
      <c r="GO162" s="95"/>
      <c r="GP162" s="95"/>
      <c r="GQ162" s="95"/>
      <c r="GR162" s="95"/>
      <c r="GS162" s="95"/>
      <c r="GT162" s="95"/>
      <c r="GU162" s="95"/>
      <c r="GV162" s="95"/>
      <c r="GW162" s="95"/>
      <c r="GX162" s="95"/>
      <c r="GY162" s="95"/>
      <c r="GZ162" s="95"/>
      <c r="HA162" s="95"/>
      <c r="HB162" s="95"/>
      <c r="HC162" s="95"/>
      <c r="HD162" s="95"/>
      <c r="HE162" s="95"/>
      <c r="HF162" s="95"/>
      <c r="HG162" s="95"/>
      <c r="HH162" s="95"/>
      <c r="HI162" s="95"/>
      <c r="HJ162" s="95"/>
      <c r="HK162" s="95"/>
      <c r="HL162" s="95"/>
      <c r="HM162" s="95"/>
      <c r="HN162" s="95"/>
      <c r="HO162" s="95"/>
      <c r="HP162" s="95"/>
      <c r="HQ162" s="95"/>
      <c r="HR162" s="95"/>
      <c r="HS162" s="95"/>
      <c r="HT162" s="95"/>
      <c r="HU162" s="95"/>
      <c r="HV162" s="95"/>
      <c r="HW162" s="95"/>
      <c r="HX162" s="95"/>
      <c r="HY162" s="95"/>
      <c r="HZ162" s="95"/>
      <c r="IA162" s="95"/>
      <c r="IB162" s="95"/>
      <c r="IC162" s="95"/>
      <c r="ID162" s="95"/>
      <c r="IE162" s="95"/>
    </row>
    <row r="163" spans="1:239" s="120" customFormat="1" ht="31.5">
      <c r="A163" s="92">
        <v>8</v>
      </c>
      <c r="B163" s="47" t="s">
        <v>174</v>
      </c>
      <c r="C163" s="47"/>
      <c r="D163" s="49"/>
      <c r="E163" s="376" t="s">
        <v>161</v>
      </c>
      <c r="F163" s="334" t="s">
        <v>575</v>
      </c>
      <c r="G163" s="162" t="s">
        <v>513</v>
      </c>
      <c r="H163" s="36" t="s">
        <v>10</v>
      </c>
      <c r="I163" s="39">
        <v>2017</v>
      </c>
      <c r="J163" s="39">
        <v>2022</v>
      </c>
      <c r="K163" s="442" t="s">
        <v>192</v>
      </c>
      <c r="L163" s="42">
        <v>176000</v>
      </c>
      <c r="M163" s="42"/>
      <c r="N163" s="42">
        <v>95274</v>
      </c>
      <c r="O163" s="42">
        <v>10300</v>
      </c>
      <c r="P163" s="42"/>
      <c r="Q163" s="49">
        <v>10300</v>
      </c>
      <c r="R163" s="50"/>
      <c r="S163" s="50"/>
      <c r="T163" s="43">
        <v>10000</v>
      </c>
      <c r="U163" s="337" t="s">
        <v>966</v>
      </c>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c r="EH163" s="95"/>
      <c r="EI163" s="95"/>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c r="FK163" s="95"/>
      <c r="FL163" s="95"/>
      <c r="FM163" s="95"/>
      <c r="FN163" s="95"/>
      <c r="FO163" s="95"/>
      <c r="FP163" s="95"/>
      <c r="FQ163" s="95"/>
      <c r="FR163" s="95"/>
      <c r="FS163" s="95"/>
      <c r="FT163" s="95"/>
      <c r="FU163" s="95"/>
      <c r="FV163" s="95"/>
      <c r="FW163" s="95"/>
      <c r="FX163" s="95"/>
      <c r="FY163" s="95"/>
      <c r="FZ163" s="95"/>
      <c r="GA163" s="95"/>
      <c r="GB163" s="95"/>
      <c r="GC163" s="95"/>
      <c r="GD163" s="95"/>
      <c r="GE163" s="95"/>
      <c r="GF163" s="95"/>
      <c r="GG163" s="95"/>
      <c r="GH163" s="95"/>
      <c r="GI163" s="95"/>
      <c r="GJ163" s="95"/>
      <c r="GK163" s="95"/>
      <c r="GL163" s="95"/>
      <c r="GM163" s="95"/>
      <c r="GN163" s="95"/>
      <c r="GO163" s="95"/>
      <c r="GP163" s="95"/>
      <c r="GQ163" s="95"/>
      <c r="GR163" s="95"/>
      <c r="GS163" s="95"/>
      <c r="GT163" s="95"/>
      <c r="GU163" s="95"/>
      <c r="GV163" s="95"/>
      <c r="GW163" s="95"/>
      <c r="GX163" s="95"/>
      <c r="GY163" s="95"/>
      <c r="GZ163" s="95"/>
      <c r="HA163" s="95"/>
      <c r="HB163" s="95"/>
      <c r="HC163" s="95"/>
      <c r="HD163" s="95"/>
      <c r="HE163" s="95"/>
      <c r="HF163" s="95"/>
      <c r="HG163" s="95"/>
      <c r="HH163" s="95"/>
      <c r="HI163" s="95"/>
      <c r="HJ163" s="95"/>
      <c r="HK163" s="95"/>
      <c r="HL163" s="95"/>
      <c r="HM163" s="95"/>
      <c r="HN163" s="95"/>
      <c r="HO163" s="95"/>
      <c r="HP163" s="95"/>
      <c r="HQ163" s="95"/>
      <c r="HR163" s="95"/>
      <c r="HS163" s="95"/>
      <c r="HT163" s="95"/>
      <c r="HU163" s="95"/>
      <c r="HV163" s="95"/>
      <c r="HW163" s="95"/>
      <c r="HX163" s="95"/>
      <c r="HY163" s="95"/>
      <c r="HZ163" s="95"/>
      <c r="IA163" s="95"/>
      <c r="IB163" s="95"/>
      <c r="IC163" s="95"/>
      <c r="ID163" s="95"/>
      <c r="IE163" s="95"/>
    </row>
    <row r="164" spans="1:239" s="120" customFormat="1" ht="63" customHeight="1">
      <c r="A164" s="92">
        <v>9</v>
      </c>
      <c r="B164" s="40" t="s">
        <v>166</v>
      </c>
      <c r="C164" s="40"/>
      <c r="D164" s="45"/>
      <c r="E164" s="36" t="s">
        <v>80</v>
      </c>
      <c r="F164" s="106" t="s">
        <v>574</v>
      </c>
      <c r="G164" s="162" t="s">
        <v>513</v>
      </c>
      <c r="H164" s="51" t="s">
        <v>24</v>
      </c>
      <c r="I164" s="39">
        <v>2010</v>
      </c>
      <c r="J164" s="39">
        <v>2017</v>
      </c>
      <c r="K164" s="431" t="s">
        <v>184</v>
      </c>
      <c r="L164" s="45">
        <v>56566</v>
      </c>
      <c r="M164" s="45"/>
      <c r="N164" s="42">
        <v>16970</v>
      </c>
      <c r="O164" s="46">
        <f>31725+3000+15100</f>
        <v>49825</v>
      </c>
      <c r="P164" s="46"/>
      <c r="Q164" s="42">
        <f>8971+3000</f>
        <v>11971</v>
      </c>
      <c r="R164" s="44"/>
      <c r="S164" s="44"/>
      <c r="T164" s="43">
        <v>2400</v>
      </c>
      <c r="U164" s="501" t="s">
        <v>807</v>
      </c>
      <c r="V164" s="436"/>
      <c r="W164" s="436"/>
      <c r="X164" s="436"/>
      <c r="Y164" s="436"/>
      <c r="Z164" s="436"/>
      <c r="AA164" s="436"/>
      <c r="AB164" s="436"/>
      <c r="AC164" s="436"/>
      <c r="AD164" s="436"/>
      <c r="AE164" s="436"/>
      <c r="AF164" s="436"/>
      <c r="AG164" s="436"/>
      <c r="AH164" s="436"/>
      <c r="AI164" s="436"/>
      <c r="AJ164" s="436"/>
      <c r="AK164" s="436"/>
      <c r="AL164" s="436"/>
      <c r="AM164" s="436"/>
      <c r="AN164" s="436"/>
      <c r="AO164" s="436"/>
      <c r="AP164" s="436"/>
      <c r="AQ164" s="436"/>
      <c r="AR164" s="436"/>
      <c r="AS164" s="436"/>
      <c r="AT164" s="436"/>
      <c r="AU164" s="436"/>
      <c r="AV164" s="436"/>
      <c r="AW164" s="436"/>
      <c r="AX164" s="436"/>
      <c r="AY164" s="436"/>
      <c r="AZ164" s="436"/>
      <c r="BA164" s="436"/>
      <c r="BB164" s="436"/>
      <c r="BC164" s="436"/>
      <c r="BD164" s="436"/>
      <c r="BE164" s="436"/>
      <c r="BF164" s="436"/>
      <c r="BG164" s="436"/>
      <c r="BH164" s="436"/>
      <c r="BI164" s="436"/>
      <c r="BJ164" s="436"/>
      <c r="BK164" s="436"/>
      <c r="BL164" s="436"/>
      <c r="BM164" s="436"/>
      <c r="BN164" s="436"/>
      <c r="BO164" s="436"/>
      <c r="BP164" s="436"/>
      <c r="BQ164" s="436"/>
      <c r="BR164" s="436"/>
      <c r="BS164" s="436"/>
      <c r="BT164" s="436"/>
      <c r="BU164" s="436"/>
      <c r="BV164" s="436"/>
      <c r="BW164" s="436"/>
      <c r="BX164" s="436"/>
      <c r="BY164" s="436"/>
      <c r="BZ164" s="436"/>
      <c r="CA164" s="436"/>
      <c r="CB164" s="436"/>
      <c r="CC164" s="436"/>
      <c r="CD164" s="436"/>
      <c r="CE164" s="436"/>
      <c r="CF164" s="436"/>
      <c r="CG164" s="436"/>
      <c r="CH164" s="436"/>
      <c r="CI164" s="436"/>
      <c r="CJ164" s="436"/>
      <c r="CK164" s="436"/>
      <c r="CL164" s="436"/>
      <c r="CM164" s="436"/>
      <c r="CN164" s="436"/>
      <c r="CO164" s="436"/>
      <c r="CP164" s="436"/>
      <c r="CQ164" s="436"/>
      <c r="CR164" s="436"/>
      <c r="CS164" s="436"/>
      <c r="CT164" s="436"/>
      <c r="CU164" s="436"/>
      <c r="CV164" s="436"/>
      <c r="CW164" s="436"/>
      <c r="CX164" s="436"/>
      <c r="CY164" s="436"/>
      <c r="CZ164" s="436"/>
      <c r="DA164" s="436"/>
      <c r="DB164" s="436"/>
      <c r="DC164" s="436"/>
      <c r="DD164" s="436"/>
      <c r="DE164" s="436"/>
      <c r="DF164" s="436"/>
      <c r="DG164" s="436"/>
      <c r="DH164" s="436"/>
      <c r="DI164" s="436"/>
      <c r="DJ164" s="436"/>
      <c r="DK164" s="436"/>
      <c r="DL164" s="436"/>
      <c r="DM164" s="436"/>
      <c r="DN164" s="436"/>
      <c r="DO164" s="436"/>
      <c r="DP164" s="436"/>
      <c r="DQ164" s="436"/>
      <c r="DR164" s="436"/>
      <c r="DS164" s="436"/>
      <c r="DT164" s="436"/>
      <c r="DU164" s="436"/>
      <c r="DV164" s="436"/>
      <c r="DW164" s="436"/>
      <c r="DX164" s="436"/>
      <c r="DY164" s="436"/>
      <c r="DZ164" s="436"/>
      <c r="EA164" s="436"/>
      <c r="EB164" s="436"/>
      <c r="EC164" s="436"/>
      <c r="ED164" s="436"/>
      <c r="EE164" s="436"/>
      <c r="EF164" s="436"/>
      <c r="EG164" s="436"/>
      <c r="EH164" s="436"/>
      <c r="EI164" s="436"/>
      <c r="EJ164" s="436"/>
      <c r="EK164" s="436"/>
      <c r="EL164" s="436"/>
      <c r="EM164" s="436"/>
      <c r="EN164" s="436"/>
      <c r="EO164" s="436"/>
      <c r="EP164" s="436"/>
      <c r="EQ164" s="436"/>
      <c r="ER164" s="436"/>
      <c r="ES164" s="436"/>
      <c r="ET164" s="436"/>
      <c r="EU164" s="436"/>
      <c r="EV164" s="436"/>
      <c r="EW164" s="436"/>
      <c r="EX164" s="436"/>
      <c r="EY164" s="436"/>
      <c r="EZ164" s="436"/>
      <c r="FA164" s="436"/>
      <c r="FB164" s="436"/>
      <c r="FC164" s="436"/>
      <c r="FD164" s="436"/>
      <c r="FE164" s="436"/>
      <c r="FF164" s="436"/>
      <c r="FG164" s="436"/>
      <c r="FH164" s="436"/>
      <c r="FI164" s="436"/>
      <c r="FJ164" s="436"/>
      <c r="FK164" s="436"/>
      <c r="FL164" s="436"/>
      <c r="FM164" s="436"/>
      <c r="FN164" s="436"/>
      <c r="FO164" s="436"/>
      <c r="FP164" s="436"/>
      <c r="FQ164" s="436"/>
      <c r="FR164" s="436"/>
      <c r="FS164" s="436"/>
      <c r="FT164" s="436"/>
      <c r="FU164" s="436"/>
      <c r="FV164" s="436"/>
      <c r="FW164" s="436"/>
      <c r="FX164" s="436"/>
      <c r="FY164" s="436"/>
      <c r="FZ164" s="436"/>
      <c r="GA164" s="436"/>
      <c r="GB164" s="436"/>
      <c r="GC164" s="436"/>
      <c r="GD164" s="436"/>
      <c r="GE164" s="436"/>
      <c r="GF164" s="436"/>
      <c r="GG164" s="436"/>
      <c r="GH164" s="436"/>
      <c r="GI164" s="436"/>
      <c r="GJ164" s="436"/>
      <c r="GK164" s="436"/>
      <c r="GL164" s="436"/>
      <c r="GM164" s="436"/>
      <c r="GN164" s="436"/>
      <c r="GO164" s="436"/>
      <c r="GP164" s="436"/>
      <c r="GQ164" s="436"/>
      <c r="GR164" s="436"/>
      <c r="GS164" s="436"/>
      <c r="GT164" s="436"/>
      <c r="GU164" s="436"/>
      <c r="GV164" s="436"/>
      <c r="GW164" s="436"/>
      <c r="GX164" s="436"/>
      <c r="GY164" s="436"/>
      <c r="GZ164" s="436"/>
      <c r="HA164" s="436"/>
      <c r="HB164" s="436"/>
      <c r="HC164" s="436"/>
      <c r="HD164" s="436"/>
      <c r="HE164" s="436"/>
      <c r="HF164" s="436"/>
      <c r="HG164" s="436"/>
      <c r="HH164" s="436"/>
      <c r="HI164" s="436"/>
      <c r="HJ164" s="436"/>
      <c r="HK164" s="436"/>
      <c r="HL164" s="436"/>
      <c r="HM164" s="436"/>
      <c r="HN164" s="436"/>
      <c r="HO164" s="436"/>
      <c r="HP164" s="436"/>
      <c r="HQ164" s="436"/>
      <c r="HR164" s="436"/>
      <c r="HS164" s="436"/>
      <c r="HT164" s="436"/>
      <c r="HU164" s="436"/>
      <c r="HV164" s="436"/>
      <c r="HW164" s="436"/>
      <c r="HX164" s="436"/>
      <c r="HY164" s="436"/>
      <c r="HZ164" s="436"/>
      <c r="IA164" s="436"/>
      <c r="IB164" s="436"/>
      <c r="IC164" s="436"/>
      <c r="ID164" s="436"/>
      <c r="IE164" s="436"/>
    </row>
    <row r="165" spans="1:239" s="120" customFormat="1" ht="63.75">
      <c r="A165" s="92">
        <v>10</v>
      </c>
      <c r="B165" s="40" t="s">
        <v>164</v>
      </c>
      <c r="C165" s="40"/>
      <c r="D165" s="45"/>
      <c r="E165" s="36" t="s">
        <v>80</v>
      </c>
      <c r="F165" s="106" t="s">
        <v>574</v>
      </c>
      <c r="G165" s="162" t="s">
        <v>513</v>
      </c>
      <c r="H165" s="36" t="s">
        <v>537</v>
      </c>
      <c r="I165" s="39">
        <v>2011</v>
      </c>
      <c r="J165" s="39">
        <v>2017</v>
      </c>
      <c r="K165" s="440" t="s">
        <v>182</v>
      </c>
      <c r="L165" s="41">
        <v>28140.7</v>
      </c>
      <c r="M165" s="41"/>
      <c r="N165" s="42">
        <v>22608</v>
      </c>
      <c r="O165" s="41">
        <f>10233+7000</f>
        <v>17233</v>
      </c>
      <c r="P165" s="41"/>
      <c r="Q165" s="42">
        <f>1500+7000</f>
        <v>8500</v>
      </c>
      <c r="R165" s="44"/>
      <c r="S165" s="44"/>
      <c r="T165" s="43">
        <v>9000</v>
      </c>
      <c r="U165" s="501" t="s">
        <v>767</v>
      </c>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c r="EH165" s="95"/>
      <c r="EI165" s="95"/>
      <c r="EJ165" s="95"/>
      <c r="EK165" s="95"/>
      <c r="EL165" s="95"/>
      <c r="EM165" s="95"/>
      <c r="EN165" s="95"/>
      <c r="EO165" s="95"/>
      <c r="EP165" s="95"/>
      <c r="EQ165" s="95"/>
      <c r="ER165" s="95"/>
      <c r="ES165" s="95"/>
      <c r="ET165" s="95"/>
      <c r="EU165" s="95"/>
      <c r="EV165" s="95"/>
      <c r="EW165" s="95"/>
      <c r="EX165" s="95"/>
      <c r="EY165" s="95"/>
      <c r="EZ165" s="95"/>
      <c r="FA165" s="95"/>
      <c r="FB165" s="95"/>
      <c r="FC165" s="95"/>
      <c r="FD165" s="95"/>
      <c r="FE165" s="95"/>
      <c r="FF165" s="95"/>
      <c r="FG165" s="95"/>
      <c r="FH165" s="95"/>
      <c r="FI165" s="95"/>
      <c r="FJ165" s="95"/>
      <c r="FK165" s="95"/>
      <c r="FL165" s="95"/>
      <c r="FM165" s="95"/>
      <c r="FN165" s="95"/>
      <c r="FO165" s="95"/>
      <c r="FP165" s="95"/>
      <c r="FQ165" s="95"/>
      <c r="FR165" s="95"/>
      <c r="FS165" s="95"/>
      <c r="FT165" s="95"/>
      <c r="FU165" s="95"/>
      <c r="FV165" s="95"/>
      <c r="FW165" s="95"/>
      <c r="FX165" s="95"/>
      <c r="FY165" s="95"/>
      <c r="FZ165" s="95"/>
      <c r="GA165" s="95"/>
      <c r="GB165" s="95"/>
      <c r="GC165" s="95"/>
      <c r="GD165" s="95"/>
      <c r="GE165" s="95"/>
      <c r="GF165" s="95"/>
      <c r="GG165" s="95"/>
      <c r="GH165" s="95"/>
      <c r="GI165" s="95"/>
      <c r="GJ165" s="95"/>
      <c r="GK165" s="95"/>
      <c r="GL165" s="95"/>
      <c r="GM165" s="95"/>
      <c r="GN165" s="95"/>
      <c r="GO165" s="95"/>
      <c r="GP165" s="95"/>
      <c r="GQ165" s="95"/>
      <c r="GR165" s="95"/>
      <c r="GS165" s="95"/>
      <c r="GT165" s="95"/>
      <c r="GU165" s="95"/>
      <c r="GV165" s="95"/>
      <c r="GW165" s="95"/>
      <c r="GX165" s="95"/>
      <c r="GY165" s="95"/>
      <c r="GZ165" s="95"/>
      <c r="HA165" s="95"/>
      <c r="HB165" s="95"/>
      <c r="HC165" s="95"/>
      <c r="HD165" s="95"/>
      <c r="HE165" s="95"/>
      <c r="HF165" s="95"/>
      <c r="HG165" s="95"/>
      <c r="HH165" s="95"/>
      <c r="HI165" s="95"/>
      <c r="HJ165" s="95"/>
      <c r="HK165" s="95"/>
      <c r="HL165" s="95"/>
      <c r="HM165" s="95"/>
      <c r="HN165" s="95"/>
      <c r="HO165" s="95"/>
      <c r="HP165" s="95"/>
      <c r="HQ165" s="95"/>
      <c r="HR165" s="95"/>
      <c r="HS165" s="95"/>
      <c r="HT165" s="95"/>
      <c r="HU165" s="95"/>
      <c r="HV165" s="95"/>
      <c r="HW165" s="95"/>
      <c r="HX165" s="95"/>
      <c r="HY165" s="95"/>
      <c r="HZ165" s="95"/>
      <c r="IA165" s="95"/>
      <c r="IB165" s="95"/>
      <c r="IC165" s="95"/>
      <c r="ID165" s="95"/>
      <c r="IE165" s="95"/>
    </row>
    <row r="166" spans="1:239" s="120" customFormat="1" ht="38.25">
      <c r="A166" s="92">
        <v>11</v>
      </c>
      <c r="B166" s="40" t="s">
        <v>163</v>
      </c>
      <c r="C166" s="40"/>
      <c r="D166" s="45"/>
      <c r="E166" s="36" t="s">
        <v>80</v>
      </c>
      <c r="F166" s="106" t="s">
        <v>574</v>
      </c>
      <c r="G166" s="162" t="s">
        <v>513</v>
      </c>
      <c r="H166" s="36" t="s">
        <v>537</v>
      </c>
      <c r="I166" s="39">
        <v>2012</v>
      </c>
      <c r="J166" s="39">
        <v>2020</v>
      </c>
      <c r="K166" s="440" t="s">
        <v>181</v>
      </c>
      <c r="L166" s="44">
        <v>30623</v>
      </c>
      <c r="M166" s="44"/>
      <c r="N166" s="42">
        <v>29623</v>
      </c>
      <c r="O166" s="41">
        <f>1400+1500</f>
        <v>2900</v>
      </c>
      <c r="P166" s="41"/>
      <c r="Q166" s="42">
        <f>400+1500</f>
        <v>1900</v>
      </c>
      <c r="R166" s="52"/>
      <c r="S166" s="52"/>
      <c r="T166" s="43">
        <v>2000</v>
      </c>
      <c r="U166" s="501" t="s">
        <v>767</v>
      </c>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95"/>
      <c r="EC166" s="95"/>
      <c r="ED166" s="95"/>
      <c r="EE166" s="95"/>
      <c r="EF166" s="95"/>
      <c r="EG166" s="95"/>
      <c r="EH166" s="95"/>
      <c r="EI166" s="95"/>
      <c r="EJ166" s="95"/>
      <c r="EK166" s="95"/>
      <c r="EL166" s="95"/>
      <c r="EM166" s="95"/>
      <c r="EN166" s="95"/>
      <c r="EO166" s="95"/>
      <c r="EP166" s="95"/>
      <c r="EQ166" s="95"/>
      <c r="ER166" s="95"/>
      <c r="ES166" s="95"/>
      <c r="ET166" s="95"/>
      <c r="EU166" s="95"/>
      <c r="EV166" s="95"/>
      <c r="EW166" s="95"/>
      <c r="EX166" s="95"/>
      <c r="EY166" s="95"/>
      <c r="EZ166" s="95"/>
      <c r="FA166" s="95"/>
      <c r="FB166" s="95"/>
      <c r="FC166" s="95"/>
      <c r="FD166" s="95"/>
      <c r="FE166" s="95"/>
      <c r="FF166" s="95"/>
      <c r="FG166" s="95"/>
      <c r="FH166" s="95"/>
      <c r="FI166" s="95"/>
      <c r="FJ166" s="95"/>
      <c r="FK166" s="95"/>
      <c r="FL166" s="95"/>
      <c r="FM166" s="95"/>
      <c r="FN166" s="95"/>
      <c r="FO166" s="95"/>
      <c r="FP166" s="95"/>
      <c r="FQ166" s="95"/>
      <c r="FR166" s="95"/>
      <c r="FS166" s="95"/>
      <c r="FT166" s="95"/>
      <c r="FU166" s="95"/>
      <c r="FV166" s="95"/>
      <c r="FW166" s="95"/>
      <c r="FX166" s="95"/>
      <c r="FY166" s="95"/>
      <c r="FZ166" s="95"/>
      <c r="GA166" s="95"/>
      <c r="GB166" s="95"/>
      <c r="GC166" s="95"/>
      <c r="GD166" s="95"/>
      <c r="GE166" s="95"/>
      <c r="GF166" s="95"/>
      <c r="GG166" s="95"/>
      <c r="GH166" s="95"/>
      <c r="GI166" s="95"/>
      <c r="GJ166" s="95"/>
      <c r="GK166" s="95"/>
      <c r="GL166" s="95"/>
      <c r="GM166" s="95"/>
      <c r="GN166" s="95"/>
      <c r="GO166" s="95"/>
      <c r="GP166" s="95"/>
      <c r="GQ166" s="95"/>
      <c r="GR166" s="95"/>
      <c r="GS166" s="95"/>
      <c r="GT166" s="95"/>
      <c r="GU166" s="95"/>
      <c r="GV166" s="95"/>
      <c r="GW166" s="95"/>
      <c r="GX166" s="95"/>
      <c r="GY166" s="95"/>
      <c r="GZ166" s="95"/>
      <c r="HA166" s="95"/>
      <c r="HB166" s="95"/>
      <c r="HC166" s="95"/>
      <c r="HD166" s="95"/>
      <c r="HE166" s="95"/>
      <c r="HF166" s="95"/>
      <c r="HG166" s="95"/>
      <c r="HH166" s="95"/>
      <c r="HI166" s="95"/>
      <c r="HJ166" s="95"/>
      <c r="HK166" s="95"/>
      <c r="HL166" s="95"/>
      <c r="HM166" s="95"/>
      <c r="HN166" s="95"/>
      <c r="HO166" s="95"/>
      <c r="HP166" s="95"/>
      <c r="HQ166" s="95"/>
      <c r="HR166" s="95"/>
      <c r="HS166" s="95"/>
      <c r="HT166" s="95"/>
      <c r="HU166" s="95"/>
      <c r="HV166" s="95"/>
      <c r="HW166" s="95"/>
      <c r="HX166" s="95"/>
      <c r="HY166" s="95"/>
      <c r="HZ166" s="95"/>
      <c r="IA166" s="95"/>
      <c r="IB166" s="95"/>
      <c r="IC166" s="95"/>
      <c r="ID166" s="95"/>
      <c r="IE166" s="95"/>
    </row>
    <row r="167" spans="1:239" s="120" customFormat="1" ht="31.5">
      <c r="A167" s="92">
        <v>12</v>
      </c>
      <c r="B167" s="40" t="s">
        <v>765</v>
      </c>
      <c r="C167" s="40"/>
      <c r="D167" s="45"/>
      <c r="E167" s="36" t="s">
        <v>80</v>
      </c>
      <c r="F167" s="106" t="s">
        <v>574</v>
      </c>
      <c r="G167" s="162" t="s">
        <v>513</v>
      </c>
      <c r="H167" s="36" t="s">
        <v>10</v>
      </c>
      <c r="I167" s="39">
        <v>2012</v>
      </c>
      <c r="J167" s="39">
        <v>2017</v>
      </c>
      <c r="K167" s="440" t="s">
        <v>183</v>
      </c>
      <c r="L167" s="44">
        <v>83944</v>
      </c>
      <c r="M167" s="44"/>
      <c r="N167" s="42">
        <v>55944</v>
      </c>
      <c r="O167" s="41">
        <f>25492+11000</f>
        <v>36492</v>
      </c>
      <c r="P167" s="41"/>
      <c r="Q167" s="42">
        <f>12100+11000</f>
        <v>23100</v>
      </c>
      <c r="R167" s="44"/>
      <c r="S167" s="44"/>
      <c r="T167" s="43">
        <v>1169</v>
      </c>
      <c r="U167" s="501" t="s">
        <v>767</v>
      </c>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c r="EH167" s="95"/>
      <c r="EI167" s="95"/>
      <c r="EJ167" s="95"/>
      <c r="EK167" s="95"/>
      <c r="EL167" s="95"/>
      <c r="EM167" s="95"/>
      <c r="EN167" s="95"/>
      <c r="EO167" s="95"/>
      <c r="EP167" s="95"/>
      <c r="EQ167" s="95"/>
      <c r="ER167" s="95"/>
      <c r="ES167" s="95"/>
      <c r="ET167" s="95"/>
      <c r="EU167" s="95"/>
      <c r="EV167" s="95"/>
      <c r="EW167" s="95"/>
      <c r="EX167" s="95"/>
      <c r="EY167" s="95"/>
      <c r="EZ167" s="95"/>
      <c r="FA167" s="95"/>
      <c r="FB167" s="95"/>
      <c r="FC167" s="95"/>
      <c r="FD167" s="95"/>
      <c r="FE167" s="95"/>
      <c r="FF167" s="95"/>
      <c r="FG167" s="95"/>
      <c r="FH167" s="95"/>
      <c r="FI167" s="95"/>
      <c r="FJ167" s="95"/>
      <c r="FK167" s="95"/>
      <c r="FL167" s="95"/>
      <c r="FM167" s="95"/>
      <c r="FN167" s="95"/>
      <c r="FO167" s="95"/>
      <c r="FP167" s="95"/>
      <c r="FQ167" s="95"/>
      <c r="FR167" s="95"/>
      <c r="FS167" s="95"/>
      <c r="FT167" s="95"/>
      <c r="FU167" s="95"/>
      <c r="FV167" s="95"/>
      <c r="FW167" s="95"/>
      <c r="FX167" s="95"/>
      <c r="FY167" s="95"/>
      <c r="FZ167" s="95"/>
      <c r="GA167" s="95"/>
      <c r="GB167" s="95"/>
      <c r="GC167" s="95"/>
      <c r="GD167" s="95"/>
      <c r="GE167" s="95"/>
      <c r="GF167" s="95"/>
      <c r="GG167" s="95"/>
      <c r="GH167" s="95"/>
      <c r="GI167" s="95"/>
      <c r="GJ167" s="95"/>
      <c r="GK167" s="95"/>
      <c r="GL167" s="95"/>
      <c r="GM167" s="95"/>
      <c r="GN167" s="95"/>
      <c r="GO167" s="95"/>
      <c r="GP167" s="95"/>
      <c r="GQ167" s="95"/>
      <c r="GR167" s="95"/>
      <c r="GS167" s="95"/>
      <c r="GT167" s="95"/>
      <c r="GU167" s="95"/>
      <c r="GV167" s="95"/>
      <c r="GW167" s="95"/>
      <c r="GX167" s="95"/>
      <c r="GY167" s="95"/>
      <c r="GZ167" s="95"/>
      <c r="HA167" s="95"/>
      <c r="HB167" s="95"/>
      <c r="HC167" s="95"/>
      <c r="HD167" s="95"/>
      <c r="HE167" s="95"/>
      <c r="HF167" s="95"/>
      <c r="HG167" s="95"/>
      <c r="HH167" s="95"/>
      <c r="HI167" s="95"/>
      <c r="HJ167" s="95"/>
      <c r="HK167" s="95"/>
      <c r="HL167" s="95"/>
      <c r="HM167" s="95"/>
      <c r="HN167" s="95"/>
      <c r="HO167" s="95"/>
      <c r="HP167" s="95"/>
      <c r="HQ167" s="95"/>
      <c r="HR167" s="95"/>
      <c r="HS167" s="95"/>
      <c r="HT167" s="95"/>
      <c r="HU167" s="95"/>
      <c r="HV167" s="95"/>
      <c r="HW167" s="95"/>
      <c r="HX167" s="95"/>
      <c r="HY167" s="95"/>
      <c r="HZ167" s="95"/>
      <c r="IA167" s="95"/>
      <c r="IB167" s="95"/>
      <c r="IC167" s="95"/>
      <c r="ID167" s="95"/>
      <c r="IE167" s="95"/>
    </row>
    <row r="168" spans="1:239" s="120" customFormat="1" ht="31.5">
      <c r="A168" s="92">
        <v>13</v>
      </c>
      <c r="B168" s="40" t="s">
        <v>968</v>
      </c>
      <c r="C168" s="40"/>
      <c r="D168" s="45"/>
      <c r="E168" s="36" t="s">
        <v>80</v>
      </c>
      <c r="F168" s="106" t="s">
        <v>574</v>
      </c>
      <c r="G168" s="162" t="s">
        <v>513</v>
      </c>
      <c r="H168" s="36" t="s">
        <v>537</v>
      </c>
      <c r="I168" s="39">
        <v>2013</v>
      </c>
      <c r="J168" s="39">
        <v>2018</v>
      </c>
      <c r="K168" s="440" t="s">
        <v>185</v>
      </c>
      <c r="L168" s="46">
        <v>141538</v>
      </c>
      <c r="M168" s="46"/>
      <c r="N168" s="42">
        <v>4900</v>
      </c>
      <c r="O168" s="46">
        <f>2500+4000</f>
        <v>6500</v>
      </c>
      <c r="P168" s="46"/>
      <c r="Q168" s="42">
        <f>500+1000</f>
        <v>1500</v>
      </c>
      <c r="R168" s="45"/>
      <c r="S168" s="45"/>
      <c r="T168" s="43">
        <v>2000</v>
      </c>
      <c r="U168" s="501" t="s">
        <v>966</v>
      </c>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95"/>
      <c r="EJ168" s="95"/>
      <c r="EK168" s="95"/>
      <c r="EL168" s="95"/>
      <c r="EM168" s="95"/>
      <c r="EN168" s="95"/>
      <c r="EO168" s="95"/>
      <c r="EP168" s="95"/>
      <c r="EQ168" s="95"/>
      <c r="ER168" s="95"/>
      <c r="ES168" s="95"/>
      <c r="ET168" s="95"/>
      <c r="EU168" s="95"/>
      <c r="EV168" s="95"/>
      <c r="EW168" s="95"/>
      <c r="EX168" s="95"/>
      <c r="EY168" s="95"/>
      <c r="EZ168" s="95"/>
      <c r="FA168" s="95"/>
      <c r="FB168" s="95"/>
      <c r="FC168" s="95"/>
      <c r="FD168" s="95"/>
      <c r="FE168" s="95"/>
      <c r="FF168" s="95"/>
      <c r="FG168" s="95"/>
      <c r="FH168" s="95"/>
      <c r="FI168" s="95"/>
      <c r="FJ168" s="95"/>
      <c r="FK168" s="95"/>
      <c r="FL168" s="95"/>
      <c r="FM168" s="95"/>
      <c r="FN168" s="95"/>
      <c r="FO168" s="95"/>
      <c r="FP168" s="95"/>
      <c r="FQ168" s="95"/>
      <c r="FR168" s="95"/>
      <c r="FS168" s="95"/>
      <c r="FT168" s="95"/>
      <c r="FU168" s="95"/>
      <c r="FV168" s="95"/>
      <c r="FW168" s="95"/>
      <c r="FX168" s="95"/>
      <c r="FY168" s="95"/>
      <c r="FZ168" s="95"/>
      <c r="GA168" s="95"/>
      <c r="GB168" s="95"/>
      <c r="GC168" s="95"/>
      <c r="GD168" s="95"/>
      <c r="GE168" s="95"/>
      <c r="GF168" s="95"/>
      <c r="GG168" s="95"/>
      <c r="GH168" s="95"/>
      <c r="GI168" s="95"/>
      <c r="GJ168" s="95"/>
      <c r="GK168" s="95"/>
      <c r="GL168" s="95"/>
      <c r="GM168" s="95"/>
      <c r="GN168" s="95"/>
      <c r="GO168" s="95"/>
      <c r="GP168" s="95"/>
      <c r="GQ168" s="95"/>
      <c r="GR168" s="95"/>
      <c r="GS168" s="95"/>
      <c r="GT168" s="95"/>
      <c r="GU168" s="95"/>
      <c r="GV168" s="95"/>
      <c r="GW168" s="95"/>
      <c r="GX168" s="95"/>
      <c r="GY168" s="95"/>
      <c r="GZ168" s="95"/>
      <c r="HA168" s="95"/>
      <c r="HB168" s="95"/>
      <c r="HC168" s="95"/>
      <c r="HD168" s="95"/>
      <c r="HE168" s="95"/>
      <c r="HF168" s="95"/>
      <c r="HG168" s="95"/>
      <c r="HH168" s="95"/>
      <c r="HI168" s="95"/>
      <c r="HJ168" s="95"/>
      <c r="HK168" s="95"/>
      <c r="HL168" s="95"/>
      <c r="HM168" s="95"/>
      <c r="HN168" s="95"/>
      <c r="HO168" s="95"/>
      <c r="HP168" s="95"/>
      <c r="HQ168" s="95"/>
      <c r="HR168" s="95"/>
      <c r="HS168" s="95"/>
      <c r="HT168" s="95"/>
      <c r="HU168" s="95"/>
      <c r="HV168" s="95"/>
      <c r="HW168" s="95"/>
      <c r="HX168" s="95"/>
      <c r="HY168" s="95"/>
      <c r="HZ168" s="95"/>
      <c r="IA168" s="95"/>
      <c r="IB168" s="95"/>
      <c r="IC168" s="95"/>
      <c r="ID168" s="95"/>
      <c r="IE168" s="95"/>
    </row>
    <row r="169" spans="1:239" s="120" customFormat="1" ht="63">
      <c r="A169" s="92">
        <v>14</v>
      </c>
      <c r="B169" s="40" t="s">
        <v>168</v>
      </c>
      <c r="C169" s="40"/>
      <c r="D169" s="45"/>
      <c r="E169" s="36" t="s">
        <v>80</v>
      </c>
      <c r="F169" s="106" t="s">
        <v>574</v>
      </c>
      <c r="G169" s="162" t="s">
        <v>513</v>
      </c>
      <c r="H169" s="53" t="s">
        <v>15</v>
      </c>
      <c r="I169" s="39">
        <v>2013</v>
      </c>
      <c r="J169" s="39">
        <v>2018</v>
      </c>
      <c r="K169" s="440" t="s">
        <v>186</v>
      </c>
      <c r="L169" s="46">
        <v>24536</v>
      </c>
      <c r="M169" s="46"/>
      <c r="N169" s="42">
        <v>4237</v>
      </c>
      <c r="O169" s="46">
        <f>3100+2000+3500</f>
        <v>8600</v>
      </c>
      <c r="P169" s="46"/>
      <c r="Q169" s="42">
        <v>2000</v>
      </c>
      <c r="R169" s="54"/>
      <c r="S169" s="54"/>
      <c r="T169" s="43">
        <v>2000</v>
      </c>
      <c r="U169" s="501" t="s">
        <v>753</v>
      </c>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c r="EH169" s="95"/>
      <c r="EI169" s="95"/>
      <c r="EJ169" s="95"/>
      <c r="EK169" s="95"/>
      <c r="EL169" s="95"/>
      <c r="EM169" s="95"/>
      <c r="EN169" s="95"/>
      <c r="EO169" s="95"/>
      <c r="EP169" s="95"/>
      <c r="EQ169" s="95"/>
      <c r="ER169" s="95"/>
      <c r="ES169" s="95"/>
      <c r="ET169" s="95"/>
      <c r="EU169" s="95"/>
      <c r="EV169" s="95"/>
      <c r="EW169" s="95"/>
      <c r="EX169" s="95"/>
      <c r="EY169" s="95"/>
      <c r="EZ169" s="95"/>
      <c r="FA169" s="95"/>
      <c r="FB169" s="95"/>
      <c r="FC169" s="95"/>
      <c r="FD169" s="95"/>
      <c r="FE169" s="95"/>
      <c r="FF169" s="95"/>
      <c r="FG169" s="95"/>
      <c r="FH169" s="95"/>
      <c r="FI169" s="95"/>
      <c r="FJ169" s="95"/>
      <c r="FK169" s="95"/>
      <c r="FL169" s="95"/>
      <c r="FM169" s="95"/>
      <c r="FN169" s="95"/>
      <c r="FO169" s="95"/>
      <c r="FP169" s="95"/>
      <c r="FQ169" s="95"/>
      <c r="FR169" s="95"/>
      <c r="FS169" s="95"/>
      <c r="FT169" s="95"/>
      <c r="FU169" s="95"/>
      <c r="FV169" s="95"/>
      <c r="FW169" s="95"/>
      <c r="FX169" s="95"/>
      <c r="FY169" s="95"/>
      <c r="FZ169" s="95"/>
      <c r="GA169" s="95"/>
      <c r="GB169" s="95"/>
      <c r="GC169" s="95"/>
      <c r="GD169" s="95"/>
      <c r="GE169" s="95"/>
      <c r="GF169" s="95"/>
      <c r="GG169" s="95"/>
      <c r="GH169" s="95"/>
      <c r="GI169" s="95"/>
      <c r="GJ169" s="95"/>
      <c r="GK169" s="95"/>
      <c r="GL169" s="95"/>
      <c r="GM169" s="95"/>
      <c r="GN169" s="95"/>
      <c r="GO169" s="95"/>
      <c r="GP169" s="95"/>
      <c r="GQ169" s="95"/>
      <c r="GR169" s="95"/>
      <c r="GS169" s="95"/>
      <c r="GT169" s="95"/>
      <c r="GU169" s="95"/>
      <c r="GV169" s="95"/>
      <c r="GW169" s="95"/>
      <c r="GX169" s="95"/>
      <c r="GY169" s="95"/>
      <c r="GZ169" s="95"/>
      <c r="HA169" s="95"/>
      <c r="HB169" s="95"/>
      <c r="HC169" s="95"/>
      <c r="HD169" s="95"/>
      <c r="HE169" s="95"/>
      <c r="HF169" s="95"/>
      <c r="HG169" s="95"/>
      <c r="HH169" s="95"/>
      <c r="HI169" s="95"/>
      <c r="HJ169" s="95"/>
      <c r="HK169" s="95"/>
      <c r="HL169" s="95"/>
      <c r="HM169" s="95"/>
      <c r="HN169" s="95"/>
      <c r="HO169" s="95"/>
      <c r="HP169" s="95"/>
      <c r="HQ169" s="95"/>
      <c r="HR169" s="95"/>
      <c r="HS169" s="95"/>
      <c r="HT169" s="95"/>
      <c r="HU169" s="95"/>
      <c r="HV169" s="95"/>
      <c r="HW169" s="95"/>
      <c r="HX169" s="95"/>
      <c r="HY169" s="95"/>
      <c r="HZ169" s="95"/>
      <c r="IA169" s="95"/>
      <c r="IB169" s="95"/>
      <c r="IC169" s="95"/>
      <c r="ID169" s="95"/>
      <c r="IE169" s="95"/>
    </row>
    <row r="170" spans="1:239" s="120" customFormat="1" ht="47.25">
      <c r="A170" s="92">
        <v>15</v>
      </c>
      <c r="B170" s="48" t="s">
        <v>179</v>
      </c>
      <c r="C170" s="48"/>
      <c r="D170" s="443"/>
      <c r="E170" s="36" t="s">
        <v>80</v>
      </c>
      <c r="F170" s="334" t="s">
        <v>575</v>
      </c>
      <c r="G170" s="162" t="s">
        <v>513</v>
      </c>
      <c r="H170" s="36" t="s">
        <v>537</v>
      </c>
      <c r="I170" s="39">
        <v>2015</v>
      </c>
      <c r="J170" s="39">
        <v>2018</v>
      </c>
      <c r="K170" s="442" t="s">
        <v>196</v>
      </c>
      <c r="L170" s="42">
        <v>6339</v>
      </c>
      <c r="M170" s="42"/>
      <c r="N170" s="42">
        <v>6339</v>
      </c>
      <c r="O170" s="42">
        <v>1000</v>
      </c>
      <c r="P170" s="42"/>
      <c r="Q170" s="542">
        <v>1000</v>
      </c>
      <c r="R170" s="43"/>
      <c r="S170" s="43"/>
      <c r="T170" s="43">
        <v>2500</v>
      </c>
      <c r="U170" s="501" t="s">
        <v>767</v>
      </c>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c r="EH170" s="95"/>
      <c r="EI170" s="95"/>
      <c r="EJ170" s="95"/>
      <c r="EK170" s="95"/>
      <c r="EL170" s="95"/>
      <c r="EM170" s="95"/>
      <c r="EN170" s="95"/>
      <c r="EO170" s="95"/>
      <c r="EP170" s="95"/>
      <c r="EQ170" s="95"/>
      <c r="ER170" s="95"/>
      <c r="ES170" s="95"/>
      <c r="ET170" s="95"/>
      <c r="EU170" s="95"/>
      <c r="EV170" s="95"/>
      <c r="EW170" s="95"/>
      <c r="EX170" s="95"/>
      <c r="EY170" s="95"/>
      <c r="EZ170" s="95"/>
      <c r="FA170" s="95"/>
      <c r="FB170" s="95"/>
      <c r="FC170" s="95"/>
      <c r="FD170" s="95"/>
      <c r="FE170" s="95"/>
      <c r="FF170" s="95"/>
      <c r="FG170" s="95"/>
      <c r="FH170" s="95"/>
      <c r="FI170" s="95"/>
      <c r="FJ170" s="95"/>
      <c r="FK170" s="95"/>
      <c r="FL170" s="95"/>
      <c r="FM170" s="95"/>
      <c r="FN170" s="95"/>
      <c r="FO170" s="95"/>
      <c r="FP170" s="95"/>
      <c r="FQ170" s="95"/>
      <c r="FR170" s="95"/>
      <c r="FS170" s="95"/>
      <c r="FT170" s="95"/>
      <c r="FU170" s="95"/>
      <c r="FV170" s="95"/>
      <c r="FW170" s="95"/>
      <c r="FX170" s="95"/>
      <c r="FY170" s="95"/>
      <c r="FZ170" s="95"/>
      <c r="GA170" s="95"/>
      <c r="GB170" s="95"/>
      <c r="GC170" s="95"/>
      <c r="GD170" s="95"/>
      <c r="GE170" s="95"/>
      <c r="GF170" s="95"/>
      <c r="GG170" s="95"/>
      <c r="GH170" s="95"/>
      <c r="GI170" s="95"/>
      <c r="GJ170" s="95"/>
      <c r="GK170" s="95"/>
      <c r="GL170" s="95"/>
      <c r="GM170" s="95"/>
      <c r="GN170" s="95"/>
      <c r="GO170" s="95"/>
      <c r="GP170" s="95"/>
      <c r="GQ170" s="95"/>
      <c r="GR170" s="95"/>
      <c r="GS170" s="95"/>
      <c r="GT170" s="95"/>
      <c r="GU170" s="95"/>
      <c r="GV170" s="95"/>
      <c r="GW170" s="95"/>
      <c r="GX170" s="95"/>
      <c r="GY170" s="95"/>
      <c r="GZ170" s="95"/>
      <c r="HA170" s="95"/>
      <c r="HB170" s="95"/>
      <c r="HC170" s="95"/>
      <c r="HD170" s="95"/>
      <c r="HE170" s="95"/>
      <c r="HF170" s="95"/>
      <c r="HG170" s="95"/>
      <c r="HH170" s="95"/>
      <c r="HI170" s="95"/>
      <c r="HJ170" s="95"/>
      <c r="HK170" s="95"/>
      <c r="HL170" s="95"/>
      <c r="HM170" s="95"/>
      <c r="HN170" s="95"/>
      <c r="HO170" s="95"/>
      <c r="HP170" s="95"/>
      <c r="HQ170" s="95"/>
      <c r="HR170" s="95"/>
      <c r="HS170" s="95"/>
      <c r="HT170" s="95"/>
      <c r="HU170" s="95"/>
      <c r="HV170" s="95"/>
      <c r="HW170" s="95"/>
      <c r="HX170" s="95"/>
      <c r="HY170" s="95"/>
      <c r="HZ170" s="95"/>
      <c r="IA170" s="95"/>
      <c r="IB170" s="95"/>
      <c r="IC170" s="95"/>
      <c r="ID170" s="95"/>
      <c r="IE170" s="95"/>
    </row>
    <row r="171" spans="1:239" s="22" customFormat="1" ht="39" customHeight="1">
      <c r="A171" s="13">
        <v>16</v>
      </c>
      <c r="B171" s="19" t="s">
        <v>177</v>
      </c>
      <c r="C171" s="19"/>
      <c r="D171" s="543"/>
      <c r="E171" s="16" t="s">
        <v>80</v>
      </c>
      <c r="F171" s="21" t="s">
        <v>575</v>
      </c>
      <c r="G171" s="536" t="s">
        <v>513</v>
      </c>
      <c r="H171" s="16" t="s">
        <v>537</v>
      </c>
      <c r="I171" s="18">
        <v>2016</v>
      </c>
      <c r="J171" s="18">
        <v>2020</v>
      </c>
      <c r="K171" s="544" t="s">
        <v>194</v>
      </c>
      <c r="L171" s="539">
        <v>14404</v>
      </c>
      <c r="M171" s="539"/>
      <c r="N171" s="539">
        <v>14404</v>
      </c>
      <c r="O171" s="539">
        <v>2800</v>
      </c>
      <c r="P171" s="539"/>
      <c r="Q171" s="539">
        <v>2800</v>
      </c>
      <c r="R171" s="545"/>
      <c r="S171" s="545"/>
      <c r="T171" s="540">
        <v>3000</v>
      </c>
      <c r="U171" s="546" t="s">
        <v>767</v>
      </c>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row>
    <row r="172" spans="1:239" s="24" customFormat="1" ht="51">
      <c r="A172" s="13">
        <v>17</v>
      </c>
      <c r="B172" s="547" t="s">
        <v>175</v>
      </c>
      <c r="C172" s="547"/>
      <c r="D172" s="548"/>
      <c r="E172" s="549" t="s">
        <v>514</v>
      </c>
      <c r="F172" s="21" t="s">
        <v>575</v>
      </c>
      <c r="G172" s="536" t="s">
        <v>513</v>
      </c>
      <c r="H172" s="16" t="s">
        <v>537</v>
      </c>
      <c r="I172" s="18">
        <v>2017</v>
      </c>
      <c r="J172" s="18">
        <v>2021</v>
      </c>
      <c r="K172" s="544" t="s">
        <v>193</v>
      </c>
      <c r="L172" s="539">
        <v>13861</v>
      </c>
      <c r="M172" s="550"/>
      <c r="N172" s="539">
        <f>L172</f>
        <v>13861</v>
      </c>
      <c r="O172" s="539"/>
      <c r="P172" s="539"/>
      <c r="Q172" s="543"/>
      <c r="R172" s="545"/>
      <c r="S172" s="545"/>
      <c r="T172" s="540">
        <v>1000</v>
      </c>
      <c r="U172" s="546" t="s">
        <v>756</v>
      </c>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row>
    <row r="173" spans="1:239" s="101" customFormat="1" ht="24" customHeight="1">
      <c r="A173" s="102" t="s">
        <v>649</v>
      </c>
      <c r="B173" s="97" t="s">
        <v>710</v>
      </c>
      <c r="C173" s="98"/>
      <c r="D173" s="98"/>
      <c r="E173" s="25"/>
      <c r="F173" s="25"/>
      <c r="G173" s="25"/>
      <c r="H173" s="25"/>
      <c r="I173" s="25"/>
      <c r="J173" s="25"/>
      <c r="K173" s="77"/>
      <c r="L173" s="88">
        <f>SUBTOTAL(109,L174:L179)</f>
        <v>58152</v>
      </c>
      <c r="M173" s="88">
        <f t="shared" ref="M173:T173" si="15">SUBTOTAL(109,M174:M179)</f>
        <v>0</v>
      </c>
      <c r="N173" s="88">
        <f t="shared" si="15"/>
        <v>41527</v>
      </c>
      <c r="O173" s="88">
        <f t="shared" si="15"/>
        <v>38427</v>
      </c>
      <c r="P173" s="88">
        <f t="shared" si="15"/>
        <v>13000</v>
      </c>
      <c r="Q173" s="88">
        <f t="shared" si="15"/>
        <v>22907</v>
      </c>
      <c r="R173" s="88">
        <f t="shared" si="15"/>
        <v>6882</v>
      </c>
      <c r="S173" s="88">
        <f t="shared" si="15"/>
        <v>0</v>
      </c>
      <c r="T173" s="88">
        <f t="shared" si="15"/>
        <v>5697</v>
      </c>
      <c r="U173" s="99"/>
    </row>
    <row r="174" spans="1:239" s="101" customFormat="1" ht="57.75" customHeight="1">
      <c r="A174" s="92">
        <v>1</v>
      </c>
      <c r="B174" s="140" t="s">
        <v>227</v>
      </c>
      <c r="C174" s="141" t="s">
        <v>572</v>
      </c>
      <c r="D174" s="142">
        <v>8310</v>
      </c>
      <c r="E174" s="25" t="s">
        <v>71</v>
      </c>
      <c r="F174" s="27" t="s">
        <v>573</v>
      </c>
      <c r="G174" s="27"/>
      <c r="H174" s="66" t="s">
        <v>15</v>
      </c>
      <c r="I174" s="29">
        <v>2013</v>
      </c>
      <c r="J174" s="29">
        <v>2015</v>
      </c>
      <c r="K174" s="179" t="s">
        <v>228</v>
      </c>
      <c r="L174" s="128">
        <v>14270</v>
      </c>
      <c r="M174" s="128"/>
      <c r="N174" s="128">
        <f>L174</f>
        <v>14270</v>
      </c>
      <c r="O174" s="128">
        <v>7637</v>
      </c>
      <c r="P174" s="128"/>
      <c r="Q174" s="128">
        <v>7637</v>
      </c>
      <c r="R174" s="128"/>
      <c r="S174" s="128"/>
      <c r="T174" s="128">
        <v>673</v>
      </c>
      <c r="U174" s="477" t="s">
        <v>808</v>
      </c>
    </row>
    <row r="175" spans="1:239" s="101" customFormat="1" ht="55.5" customHeight="1">
      <c r="A175" s="92">
        <v>2</v>
      </c>
      <c r="B175" s="144" t="s">
        <v>232</v>
      </c>
      <c r="C175" s="115" t="s">
        <v>578</v>
      </c>
      <c r="D175" s="145">
        <v>7987</v>
      </c>
      <c r="E175" s="25" t="s">
        <v>71</v>
      </c>
      <c r="F175" s="27" t="s">
        <v>573</v>
      </c>
      <c r="G175" s="27"/>
      <c r="H175" s="146" t="s">
        <v>85</v>
      </c>
      <c r="I175" s="29">
        <v>2014</v>
      </c>
      <c r="J175" s="29">
        <v>2016</v>
      </c>
      <c r="K175" s="180" t="s">
        <v>233</v>
      </c>
      <c r="L175" s="128">
        <v>7933</v>
      </c>
      <c r="M175" s="128"/>
      <c r="N175" s="128">
        <v>7933</v>
      </c>
      <c r="O175" s="128">
        <v>4800</v>
      </c>
      <c r="P175" s="128"/>
      <c r="Q175" s="128">
        <f>O175</f>
        <v>4800</v>
      </c>
      <c r="R175" s="128"/>
      <c r="S175" s="128"/>
      <c r="T175" s="128">
        <v>1548</v>
      </c>
      <c r="U175" s="477" t="s">
        <v>752</v>
      </c>
    </row>
    <row r="176" spans="1:239" s="104" customFormat="1" ht="59.25" customHeight="1">
      <c r="A176" s="92">
        <v>3</v>
      </c>
      <c r="B176" s="144" t="s">
        <v>234</v>
      </c>
      <c r="C176" s="115" t="s">
        <v>579</v>
      </c>
      <c r="D176" s="145">
        <v>6447</v>
      </c>
      <c r="E176" s="25" t="s">
        <v>71</v>
      </c>
      <c r="F176" s="27" t="s">
        <v>573</v>
      </c>
      <c r="G176" s="27"/>
      <c r="H176" s="28" t="s">
        <v>24</v>
      </c>
      <c r="I176" s="29">
        <v>2015</v>
      </c>
      <c r="J176" s="29">
        <v>2017</v>
      </c>
      <c r="K176" s="180" t="s">
        <v>235</v>
      </c>
      <c r="L176" s="128">
        <v>6507</v>
      </c>
      <c r="M176" s="128"/>
      <c r="N176" s="128">
        <v>6507</v>
      </c>
      <c r="O176" s="128">
        <v>2500</v>
      </c>
      <c r="P176" s="128"/>
      <c r="Q176" s="128">
        <v>2500</v>
      </c>
      <c r="R176" s="128">
        <v>3947</v>
      </c>
      <c r="S176" s="128"/>
      <c r="T176" s="128">
        <v>1974</v>
      </c>
      <c r="U176" s="477" t="s">
        <v>758</v>
      </c>
      <c r="V176" s="101"/>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01"/>
      <c r="CH176" s="101"/>
      <c r="CI176" s="101"/>
      <c r="CJ176" s="101"/>
      <c r="CK176" s="101"/>
      <c r="CL176" s="101"/>
      <c r="CM176" s="101"/>
      <c r="CN176" s="101"/>
      <c r="CO176" s="101"/>
      <c r="CP176" s="101"/>
      <c r="CQ176" s="101"/>
      <c r="CR176" s="101"/>
      <c r="CS176" s="101"/>
      <c r="CT176" s="101"/>
      <c r="CU176" s="101"/>
      <c r="CV176" s="101"/>
      <c r="CW176" s="101"/>
      <c r="CX176" s="101"/>
      <c r="CY176" s="101"/>
      <c r="CZ176" s="101"/>
      <c r="DA176" s="101"/>
      <c r="DB176" s="101"/>
      <c r="DC176" s="101"/>
      <c r="DD176" s="101"/>
      <c r="DE176" s="101"/>
      <c r="DF176" s="101"/>
      <c r="DG176" s="101"/>
      <c r="DH176" s="101"/>
      <c r="DI176" s="101"/>
      <c r="DJ176" s="101"/>
      <c r="DK176" s="101"/>
      <c r="DL176" s="101"/>
      <c r="DM176" s="101"/>
      <c r="DN176" s="101"/>
      <c r="DO176" s="101"/>
      <c r="DP176" s="101"/>
      <c r="DQ176" s="101"/>
      <c r="DR176" s="101"/>
      <c r="DS176" s="101"/>
      <c r="DT176" s="101"/>
      <c r="DU176" s="101"/>
      <c r="DV176" s="101"/>
      <c r="DW176" s="101"/>
      <c r="DX176" s="101"/>
      <c r="DY176" s="101"/>
      <c r="DZ176" s="101"/>
      <c r="EA176" s="101"/>
      <c r="EB176" s="101"/>
      <c r="EC176" s="101"/>
      <c r="ED176" s="101"/>
      <c r="EE176" s="101"/>
      <c r="EF176" s="101"/>
      <c r="EG176" s="101"/>
      <c r="EH176" s="101"/>
      <c r="EI176" s="101"/>
      <c r="EJ176" s="101"/>
      <c r="EK176" s="101"/>
      <c r="EL176" s="101"/>
      <c r="EM176" s="101"/>
      <c r="EN176" s="101"/>
      <c r="EO176" s="101"/>
      <c r="EP176" s="101"/>
      <c r="EQ176" s="101"/>
      <c r="ER176" s="101"/>
      <c r="ES176" s="101"/>
      <c r="ET176" s="101"/>
      <c r="EU176" s="101"/>
      <c r="EV176" s="101"/>
      <c r="EW176" s="101"/>
      <c r="EX176" s="101"/>
      <c r="EY176" s="101"/>
      <c r="EZ176" s="101"/>
      <c r="FA176" s="101"/>
      <c r="FB176" s="101"/>
      <c r="FC176" s="101"/>
      <c r="FD176" s="101"/>
      <c r="FE176" s="101"/>
      <c r="FF176" s="101"/>
      <c r="FG176" s="101"/>
      <c r="FH176" s="101"/>
      <c r="FI176" s="101"/>
      <c r="FJ176" s="101"/>
      <c r="FK176" s="101"/>
      <c r="FL176" s="101"/>
      <c r="FM176" s="101"/>
      <c r="FN176" s="101"/>
      <c r="FO176" s="101"/>
      <c r="FP176" s="101"/>
      <c r="FQ176" s="101"/>
      <c r="FR176" s="101"/>
      <c r="FS176" s="101"/>
      <c r="FT176" s="101"/>
      <c r="FU176" s="101"/>
      <c r="FV176" s="101"/>
      <c r="FW176" s="101"/>
      <c r="FX176" s="101"/>
      <c r="FY176" s="101"/>
      <c r="FZ176" s="101"/>
      <c r="GA176" s="101"/>
      <c r="GB176" s="101"/>
      <c r="GC176" s="101"/>
      <c r="GD176" s="101"/>
      <c r="GE176" s="101"/>
      <c r="GF176" s="101"/>
      <c r="GG176" s="101"/>
      <c r="GH176" s="101"/>
      <c r="GI176" s="101"/>
      <c r="GJ176" s="101"/>
      <c r="GK176" s="101"/>
      <c r="GL176" s="101"/>
      <c r="GM176" s="101"/>
      <c r="GN176" s="101"/>
      <c r="GO176" s="101"/>
      <c r="GP176" s="101"/>
      <c r="GQ176" s="101"/>
      <c r="GR176" s="101"/>
      <c r="GS176" s="101"/>
      <c r="GT176" s="101"/>
      <c r="GU176" s="101"/>
      <c r="GV176" s="101"/>
      <c r="GW176" s="101"/>
      <c r="GX176" s="101"/>
      <c r="GY176" s="101"/>
      <c r="GZ176" s="101"/>
      <c r="HA176" s="101"/>
      <c r="HB176" s="101"/>
      <c r="HC176" s="101"/>
      <c r="HD176" s="101"/>
      <c r="HE176" s="101"/>
      <c r="HF176" s="101"/>
      <c r="HG176" s="101"/>
      <c r="HH176" s="101"/>
      <c r="HI176" s="101"/>
      <c r="HJ176" s="101"/>
      <c r="HK176" s="101"/>
      <c r="HL176" s="101"/>
      <c r="HM176" s="101"/>
      <c r="HN176" s="101"/>
      <c r="HO176" s="101"/>
      <c r="HP176" s="101"/>
      <c r="HQ176" s="101"/>
      <c r="HR176" s="101"/>
      <c r="HS176" s="101"/>
      <c r="HT176" s="101"/>
      <c r="HU176" s="101"/>
      <c r="HV176" s="101"/>
      <c r="HW176" s="101"/>
      <c r="HX176" s="101"/>
      <c r="HY176" s="101"/>
      <c r="HZ176" s="101"/>
      <c r="IA176" s="101"/>
      <c r="IB176" s="101"/>
      <c r="IC176" s="101"/>
      <c r="ID176" s="101"/>
      <c r="IE176" s="101"/>
    </row>
    <row r="177" spans="1:239" s="112" customFormat="1" ht="31.5">
      <c r="A177" s="92">
        <v>4</v>
      </c>
      <c r="B177" s="108" t="s">
        <v>645</v>
      </c>
      <c r="C177" s="108"/>
      <c r="D177" s="152"/>
      <c r="E177" s="25" t="s">
        <v>80</v>
      </c>
      <c r="F177" s="26" t="s">
        <v>573</v>
      </c>
      <c r="G177" s="26"/>
      <c r="H177" s="25" t="s">
        <v>57</v>
      </c>
      <c r="I177" s="29">
        <v>2014</v>
      </c>
      <c r="J177" s="29">
        <v>2015</v>
      </c>
      <c r="K177" s="502" t="s">
        <v>646</v>
      </c>
      <c r="L177" s="159">
        <v>16625</v>
      </c>
      <c r="M177" s="159"/>
      <c r="N177" s="93"/>
      <c r="O177" s="134">
        <v>13000</v>
      </c>
      <c r="P177" s="134">
        <v>13000</v>
      </c>
      <c r="Q177" s="118"/>
      <c r="R177" s="35">
        <v>1433</v>
      </c>
      <c r="S177" s="35"/>
      <c r="T177" s="35">
        <v>541</v>
      </c>
      <c r="U177" s="499" t="s">
        <v>751</v>
      </c>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c r="CU177" s="120"/>
      <c r="CV177" s="120"/>
      <c r="CW177" s="120"/>
      <c r="CX177" s="120"/>
      <c r="CY177" s="120"/>
      <c r="CZ177" s="120"/>
      <c r="DA177" s="120"/>
      <c r="DB177" s="120"/>
      <c r="DC177" s="120"/>
      <c r="DD177" s="120"/>
      <c r="DE177" s="120"/>
      <c r="DF177" s="120"/>
      <c r="DG177" s="120"/>
      <c r="DH177" s="120"/>
      <c r="DI177" s="120"/>
      <c r="DJ177" s="120"/>
      <c r="DK177" s="120"/>
      <c r="DL177" s="120"/>
      <c r="DM177" s="120"/>
      <c r="DN177" s="120"/>
      <c r="DO177" s="120"/>
      <c r="DP177" s="120"/>
      <c r="DQ177" s="120"/>
      <c r="DR177" s="120"/>
      <c r="DS177" s="120"/>
      <c r="DT177" s="120"/>
      <c r="DU177" s="120"/>
      <c r="DV177" s="120"/>
      <c r="DW177" s="120"/>
      <c r="DX177" s="120"/>
      <c r="DY177" s="120"/>
      <c r="DZ177" s="120"/>
      <c r="EA177" s="120"/>
      <c r="EB177" s="120"/>
      <c r="EC177" s="120"/>
      <c r="ED177" s="120"/>
      <c r="EE177" s="120"/>
      <c r="EF177" s="120"/>
      <c r="EG177" s="120"/>
      <c r="EH177" s="120"/>
      <c r="EI177" s="120"/>
      <c r="EJ177" s="120"/>
      <c r="EK177" s="120"/>
      <c r="EL177" s="120"/>
      <c r="EM177" s="120"/>
      <c r="EN177" s="120"/>
      <c r="EO177" s="120"/>
      <c r="EP177" s="120"/>
      <c r="EQ177" s="120"/>
      <c r="ER177" s="120"/>
      <c r="ES177" s="120"/>
      <c r="ET177" s="120"/>
      <c r="EU177" s="120"/>
      <c r="EV177" s="120"/>
      <c r="EW177" s="120"/>
      <c r="EX177" s="120"/>
      <c r="EY177" s="120"/>
      <c r="EZ177" s="120"/>
      <c r="FA177" s="120"/>
      <c r="FB177" s="120"/>
      <c r="FC177" s="120"/>
      <c r="FD177" s="120"/>
      <c r="FE177" s="120"/>
      <c r="FF177" s="120"/>
      <c r="FG177" s="120"/>
      <c r="FH177" s="120"/>
      <c r="FI177" s="120"/>
      <c r="FJ177" s="120"/>
      <c r="FK177" s="120"/>
      <c r="FL177" s="120"/>
      <c r="FM177" s="120"/>
      <c r="FN177" s="120"/>
      <c r="FO177" s="120"/>
      <c r="FP177" s="120"/>
      <c r="FQ177" s="120"/>
      <c r="FR177" s="120"/>
      <c r="FS177" s="120"/>
      <c r="FT177" s="120"/>
      <c r="FU177" s="120"/>
      <c r="FV177" s="120"/>
      <c r="FW177" s="120"/>
      <c r="FX177" s="120"/>
      <c r="FY177" s="120"/>
      <c r="FZ177" s="120"/>
      <c r="GA177" s="120"/>
      <c r="GB177" s="120"/>
      <c r="GC177" s="120"/>
      <c r="GD177" s="120"/>
      <c r="GE177" s="120"/>
      <c r="GF177" s="120"/>
      <c r="GG177" s="120"/>
      <c r="GH177" s="120"/>
      <c r="GI177" s="120"/>
      <c r="GJ177" s="120"/>
      <c r="GK177" s="120"/>
      <c r="GL177" s="120"/>
      <c r="GM177" s="120"/>
      <c r="GN177" s="120"/>
      <c r="GO177" s="120"/>
      <c r="GP177" s="120"/>
      <c r="GQ177" s="120"/>
      <c r="GR177" s="120"/>
      <c r="GS177" s="120"/>
      <c r="GT177" s="120"/>
      <c r="GU177" s="120"/>
      <c r="GV177" s="120"/>
      <c r="GW177" s="120"/>
      <c r="GX177" s="120"/>
      <c r="GY177" s="120"/>
      <c r="GZ177" s="120"/>
      <c r="HA177" s="120"/>
      <c r="HB177" s="120"/>
      <c r="HC177" s="120"/>
      <c r="HD177" s="120"/>
      <c r="HE177" s="120"/>
      <c r="HF177" s="120"/>
      <c r="HG177" s="120"/>
      <c r="HH177" s="120"/>
      <c r="HI177" s="120"/>
      <c r="HJ177" s="120"/>
      <c r="HK177" s="120"/>
      <c r="HL177" s="120"/>
      <c r="HM177" s="120"/>
      <c r="HN177" s="120"/>
      <c r="HO177" s="120"/>
      <c r="HP177" s="120"/>
      <c r="HQ177" s="120"/>
      <c r="HR177" s="120"/>
      <c r="HS177" s="120"/>
      <c r="HT177" s="120"/>
      <c r="HU177" s="120"/>
      <c r="HV177" s="120"/>
      <c r="HW177" s="120"/>
      <c r="HX177" s="120"/>
      <c r="HY177" s="120"/>
      <c r="HZ177" s="120"/>
      <c r="IA177" s="120"/>
      <c r="IB177" s="120"/>
      <c r="IC177" s="120"/>
      <c r="ID177" s="120"/>
      <c r="IE177" s="120"/>
    </row>
    <row r="178" spans="1:239" s="120" customFormat="1" ht="57.75" customHeight="1">
      <c r="A178" s="37">
        <v>5</v>
      </c>
      <c r="B178" s="119" t="s">
        <v>129</v>
      </c>
      <c r="C178" s="119" t="s">
        <v>570</v>
      </c>
      <c r="D178" s="142">
        <v>5876</v>
      </c>
      <c r="E178" s="36" t="s">
        <v>107</v>
      </c>
      <c r="F178" s="105" t="s">
        <v>573</v>
      </c>
      <c r="G178" s="105"/>
      <c r="H178" s="51" t="s">
        <v>24</v>
      </c>
      <c r="I178" s="39">
        <v>2015</v>
      </c>
      <c r="J178" s="39">
        <v>2017</v>
      </c>
      <c r="K178" s="185" t="s">
        <v>130</v>
      </c>
      <c r="L178" s="132">
        <v>5928</v>
      </c>
      <c r="M178" s="132"/>
      <c r="N178" s="107">
        <v>5928</v>
      </c>
      <c r="O178" s="132">
        <v>4570</v>
      </c>
      <c r="P178" s="132"/>
      <c r="Q178" s="132">
        <v>4570</v>
      </c>
      <c r="R178" s="35">
        <v>1306</v>
      </c>
      <c r="S178" s="35"/>
      <c r="T178" s="35">
        <v>765</v>
      </c>
      <c r="U178" s="109" t="s">
        <v>842</v>
      </c>
    </row>
    <row r="179" spans="1:239" s="104" customFormat="1" ht="70.5" customHeight="1">
      <c r="A179" s="92">
        <v>6</v>
      </c>
      <c r="B179" s="114" t="s">
        <v>149</v>
      </c>
      <c r="C179" s="108" t="s">
        <v>611</v>
      </c>
      <c r="D179" s="142">
        <v>6115.8639999999996</v>
      </c>
      <c r="E179" s="25" t="s">
        <v>71</v>
      </c>
      <c r="F179" s="26" t="s">
        <v>573</v>
      </c>
      <c r="G179" s="26"/>
      <c r="H179" s="66" t="s">
        <v>15</v>
      </c>
      <c r="I179" s="158" t="s">
        <v>518</v>
      </c>
      <c r="J179" s="158" t="s">
        <v>517</v>
      </c>
      <c r="K179" s="170" t="s">
        <v>519</v>
      </c>
      <c r="L179" s="111">
        <v>6889</v>
      </c>
      <c r="M179" s="111"/>
      <c r="N179" s="111">
        <v>6889</v>
      </c>
      <c r="O179" s="111">
        <v>5920</v>
      </c>
      <c r="P179" s="111"/>
      <c r="Q179" s="111">
        <v>3400</v>
      </c>
      <c r="R179" s="93">
        <v>196</v>
      </c>
      <c r="S179" s="93"/>
      <c r="T179" s="35">
        <v>196</v>
      </c>
      <c r="U179" s="499" t="s">
        <v>753</v>
      </c>
      <c r="V179" s="101"/>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c r="CJ179" s="101"/>
      <c r="CK179" s="101"/>
      <c r="CL179" s="101"/>
      <c r="CM179" s="101"/>
      <c r="CN179" s="101"/>
      <c r="CO179" s="101"/>
      <c r="CP179" s="101"/>
      <c r="CQ179" s="101"/>
      <c r="CR179" s="101"/>
      <c r="CS179" s="101"/>
      <c r="CT179" s="101"/>
      <c r="CU179" s="101"/>
      <c r="CV179" s="101"/>
      <c r="CW179" s="101"/>
      <c r="CX179" s="101"/>
      <c r="CY179" s="101"/>
      <c r="CZ179" s="101"/>
      <c r="DA179" s="101"/>
      <c r="DB179" s="101"/>
      <c r="DC179" s="101"/>
      <c r="DD179" s="101"/>
      <c r="DE179" s="101"/>
      <c r="DF179" s="101"/>
      <c r="DG179" s="101"/>
      <c r="DH179" s="101"/>
      <c r="DI179" s="101"/>
      <c r="DJ179" s="101"/>
      <c r="DK179" s="101"/>
      <c r="DL179" s="101"/>
      <c r="DM179" s="101"/>
      <c r="DN179" s="101"/>
      <c r="DO179" s="101"/>
      <c r="DP179" s="101"/>
      <c r="DQ179" s="101"/>
      <c r="DR179" s="101"/>
      <c r="DS179" s="101"/>
      <c r="DT179" s="101"/>
      <c r="DU179" s="101"/>
      <c r="DV179" s="101"/>
      <c r="DW179" s="101"/>
      <c r="DX179" s="101"/>
      <c r="DY179" s="101"/>
      <c r="DZ179" s="101"/>
      <c r="EA179" s="101"/>
      <c r="EB179" s="101"/>
      <c r="EC179" s="101"/>
      <c r="ED179" s="101"/>
      <c r="EE179" s="101"/>
      <c r="EF179" s="101"/>
      <c r="EG179" s="101"/>
      <c r="EH179" s="101"/>
      <c r="EI179" s="101"/>
      <c r="EJ179" s="101"/>
      <c r="EK179" s="101"/>
      <c r="EL179" s="101"/>
      <c r="EM179" s="101"/>
      <c r="EN179" s="101"/>
      <c r="EO179" s="101"/>
      <c r="EP179" s="101"/>
      <c r="EQ179" s="101"/>
      <c r="ER179" s="101"/>
      <c r="ES179" s="101"/>
      <c r="ET179" s="101"/>
      <c r="EU179" s="101"/>
      <c r="EV179" s="101"/>
      <c r="EW179" s="101"/>
      <c r="EX179" s="101"/>
      <c r="EY179" s="101"/>
      <c r="EZ179" s="101"/>
      <c r="FA179" s="101"/>
      <c r="FB179" s="101"/>
      <c r="FC179" s="101"/>
      <c r="FD179" s="101"/>
      <c r="FE179" s="101"/>
      <c r="FF179" s="101"/>
      <c r="FG179" s="101"/>
      <c r="FH179" s="101"/>
      <c r="FI179" s="101"/>
      <c r="FJ179" s="101"/>
      <c r="FK179" s="101"/>
      <c r="FL179" s="101"/>
      <c r="FM179" s="101"/>
      <c r="FN179" s="101"/>
      <c r="FO179" s="101"/>
      <c r="FP179" s="101"/>
      <c r="FQ179" s="101"/>
      <c r="FR179" s="101"/>
      <c r="FS179" s="101"/>
      <c r="FT179" s="101"/>
      <c r="FU179" s="101"/>
      <c r="FV179" s="101"/>
      <c r="FW179" s="101"/>
      <c r="FX179" s="101"/>
      <c r="FY179" s="101"/>
      <c r="FZ179" s="101"/>
      <c r="GA179" s="101"/>
      <c r="GB179" s="101"/>
      <c r="GC179" s="101"/>
      <c r="GD179" s="101"/>
      <c r="GE179" s="101"/>
      <c r="GF179" s="101"/>
      <c r="GG179" s="101"/>
      <c r="GH179" s="101"/>
      <c r="GI179" s="101"/>
      <c r="GJ179" s="101"/>
      <c r="GK179" s="101"/>
      <c r="GL179" s="101"/>
      <c r="GM179" s="101"/>
      <c r="GN179" s="101"/>
      <c r="GO179" s="101"/>
      <c r="GP179" s="101"/>
      <c r="GQ179" s="101"/>
      <c r="GR179" s="101"/>
      <c r="GS179" s="101"/>
      <c r="GT179" s="101"/>
      <c r="GU179" s="101"/>
      <c r="GV179" s="101"/>
      <c r="GW179" s="101"/>
      <c r="GX179" s="101"/>
      <c r="GY179" s="101"/>
      <c r="GZ179" s="101"/>
      <c r="HA179" s="101"/>
      <c r="HB179" s="101"/>
      <c r="HC179" s="101"/>
      <c r="HD179" s="101"/>
      <c r="HE179" s="101"/>
      <c r="HF179" s="101"/>
      <c r="HG179" s="101"/>
      <c r="HH179" s="101"/>
      <c r="HI179" s="101"/>
      <c r="HJ179" s="101"/>
      <c r="HK179" s="101"/>
      <c r="HL179" s="101"/>
      <c r="HM179" s="101"/>
      <c r="HN179" s="101"/>
      <c r="HO179" s="101"/>
      <c r="HP179" s="101"/>
      <c r="HQ179" s="101"/>
      <c r="HR179" s="101"/>
      <c r="HS179" s="101"/>
      <c r="HT179" s="101"/>
      <c r="HU179" s="101"/>
      <c r="HV179" s="101"/>
      <c r="HW179" s="101"/>
      <c r="HX179" s="101"/>
      <c r="HY179" s="101"/>
      <c r="HZ179" s="101"/>
      <c r="IA179" s="101"/>
      <c r="IB179" s="101"/>
      <c r="IC179" s="101"/>
      <c r="ID179" s="101"/>
      <c r="IE179" s="101"/>
    </row>
    <row r="180" spans="1:239" s="120" customFormat="1" ht="24.75" customHeight="1">
      <c r="A180" s="86" t="s">
        <v>701</v>
      </c>
      <c r="B180" s="195" t="s">
        <v>812</v>
      </c>
      <c r="C180" s="195"/>
      <c r="D180" s="196"/>
      <c r="E180" s="197"/>
      <c r="F180" s="198"/>
      <c r="G180" s="199"/>
      <c r="H180" s="471"/>
      <c r="I180" s="38"/>
      <c r="J180" s="38"/>
      <c r="K180" s="200"/>
      <c r="L180" s="88">
        <f>SUBTOTAL(109,L181:L188)</f>
        <v>180090</v>
      </c>
      <c r="M180" s="88">
        <f t="shared" ref="M180:T180" si="16">SUBTOTAL(109,M181:M188)</f>
        <v>0</v>
      </c>
      <c r="N180" s="88">
        <f t="shared" si="16"/>
        <v>64908</v>
      </c>
      <c r="O180" s="88">
        <f t="shared" si="16"/>
        <v>156028</v>
      </c>
      <c r="P180" s="88">
        <f t="shared" si="16"/>
        <v>0</v>
      </c>
      <c r="Q180" s="88">
        <f t="shared" si="16"/>
        <v>42936</v>
      </c>
      <c r="R180" s="88">
        <f t="shared" si="16"/>
        <v>11316.8</v>
      </c>
      <c r="S180" s="88">
        <f t="shared" si="16"/>
        <v>0</v>
      </c>
      <c r="T180" s="88">
        <f t="shared" si="16"/>
        <v>9166</v>
      </c>
      <c r="U180" s="503"/>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95"/>
      <c r="EJ180" s="95"/>
      <c r="EK180" s="95"/>
      <c r="EL180" s="95"/>
      <c r="EM180" s="95"/>
      <c r="EN180" s="95"/>
      <c r="EO180" s="95"/>
      <c r="EP180" s="95"/>
      <c r="EQ180" s="95"/>
      <c r="ER180" s="95"/>
      <c r="ES180" s="95"/>
      <c r="ET180" s="95"/>
      <c r="EU180" s="95"/>
      <c r="EV180" s="95"/>
      <c r="EW180" s="95"/>
      <c r="EX180" s="95"/>
      <c r="EY180" s="95"/>
      <c r="EZ180" s="95"/>
      <c r="FA180" s="95"/>
      <c r="FB180" s="95"/>
      <c r="FC180" s="95"/>
      <c r="FD180" s="95"/>
      <c r="FE180" s="95"/>
      <c r="FF180" s="95"/>
      <c r="FG180" s="95"/>
      <c r="FH180" s="95"/>
      <c r="FI180" s="95"/>
      <c r="FJ180" s="95"/>
      <c r="FK180" s="95"/>
      <c r="FL180" s="95"/>
      <c r="FM180" s="95"/>
      <c r="FN180" s="95"/>
      <c r="FO180" s="95"/>
      <c r="FP180" s="95"/>
      <c r="FQ180" s="95"/>
      <c r="FR180" s="95"/>
      <c r="FS180" s="95"/>
      <c r="FT180" s="95"/>
      <c r="FU180" s="95"/>
      <c r="FV180" s="95"/>
      <c r="FW180" s="95"/>
      <c r="FX180" s="95"/>
      <c r="FY180" s="95"/>
      <c r="FZ180" s="95"/>
      <c r="GA180" s="95"/>
      <c r="GB180" s="95"/>
      <c r="GC180" s="95"/>
      <c r="GD180" s="95"/>
      <c r="GE180" s="95"/>
      <c r="GF180" s="95"/>
      <c r="GG180" s="95"/>
      <c r="GH180" s="95"/>
      <c r="GI180" s="95"/>
      <c r="GJ180" s="95"/>
      <c r="GK180" s="95"/>
      <c r="GL180" s="95"/>
      <c r="GM180" s="95"/>
      <c r="GN180" s="95"/>
      <c r="GO180" s="95"/>
      <c r="GP180" s="95"/>
      <c r="GQ180" s="95"/>
      <c r="GR180" s="95"/>
      <c r="GS180" s="95"/>
      <c r="GT180" s="95"/>
      <c r="GU180" s="95"/>
      <c r="GV180" s="95"/>
      <c r="GW180" s="95"/>
      <c r="GX180" s="95"/>
      <c r="GY180" s="95"/>
      <c r="GZ180" s="95"/>
      <c r="HA180" s="95"/>
      <c r="HB180" s="95"/>
      <c r="HC180" s="95"/>
      <c r="HD180" s="95"/>
      <c r="HE180" s="95"/>
      <c r="HF180" s="95"/>
      <c r="HG180" s="95"/>
      <c r="HH180" s="95"/>
      <c r="HI180" s="95"/>
      <c r="HJ180" s="95"/>
      <c r="HK180" s="95"/>
      <c r="HL180" s="95"/>
      <c r="HM180" s="95"/>
      <c r="HN180" s="95"/>
      <c r="HO180" s="95"/>
      <c r="HP180" s="95"/>
      <c r="HQ180" s="95"/>
      <c r="HR180" s="95"/>
      <c r="HS180" s="95"/>
      <c r="HT180" s="95"/>
      <c r="HU180" s="95"/>
      <c r="HV180" s="95"/>
      <c r="HW180" s="95"/>
      <c r="HX180" s="95"/>
      <c r="HY180" s="95"/>
      <c r="HZ180" s="95"/>
      <c r="IA180" s="95"/>
      <c r="IB180" s="95"/>
      <c r="IC180" s="95"/>
      <c r="ID180" s="95"/>
      <c r="IE180" s="95"/>
    </row>
    <row r="181" spans="1:239" s="143" customFormat="1" ht="63.75">
      <c r="A181" s="92">
        <v>1</v>
      </c>
      <c r="B181" s="147" t="s">
        <v>260</v>
      </c>
      <c r="C181" s="147" t="s">
        <v>590</v>
      </c>
      <c r="D181" s="192">
        <v>6105.58</v>
      </c>
      <c r="E181" s="25" t="s">
        <v>71</v>
      </c>
      <c r="F181" s="27" t="s">
        <v>574</v>
      </c>
      <c r="G181" s="27"/>
      <c r="H181" s="28" t="s">
        <v>24</v>
      </c>
      <c r="I181" s="29">
        <v>2012</v>
      </c>
      <c r="J181" s="29">
        <v>2014</v>
      </c>
      <c r="K181" s="194" t="s">
        <v>261</v>
      </c>
      <c r="L181" s="193">
        <v>6128</v>
      </c>
      <c r="M181" s="29"/>
      <c r="N181" s="193">
        <v>6128</v>
      </c>
      <c r="O181" s="42">
        <v>5446</v>
      </c>
      <c r="P181" s="42"/>
      <c r="Q181" s="49">
        <v>5446</v>
      </c>
      <c r="R181" s="50"/>
      <c r="S181" s="50"/>
      <c r="T181" s="128">
        <v>69</v>
      </c>
      <c r="U181" s="501" t="s">
        <v>813</v>
      </c>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c r="EH181" s="95"/>
      <c r="EI181" s="95"/>
      <c r="EJ181" s="95"/>
      <c r="EK181" s="95"/>
      <c r="EL181" s="95"/>
      <c r="EM181" s="95"/>
      <c r="EN181" s="95"/>
      <c r="EO181" s="95"/>
      <c r="EP181" s="95"/>
      <c r="EQ181" s="95"/>
      <c r="ER181" s="95"/>
      <c r="ES181" s="95"/>
      <c r="ET181" s="95"/>
      <c r="EU181" s="95"/>
      <c r="EV181" s="95"/>
      <c r="EW181" s="95"/>
      <c r="EX181" s="95"/>
      <c r="EY181" s="95"/>
      <c r="EZ181" s="95"/>
      <c r="FA181" s="95"/>
      <c r="FB181" s="95"/>
      <c r="FC181" s="95"/>
      <c r="FD181" s="95"/>
      <c r="FE181" s="95"/>
      <c r="FF181" s="95"/>
      <c r="FG181" s="95"/>
      <c r="FH181" s="95"/>
      <c r="FI181" s="95"/>
      <c r="FJ181" s="95"/>
      <c r="FK181" s="95"/>
      <c r="FL181" s="95"/>
      <c r="FM181" s="95"/>
      <c r="FN181" s="95"/>
      <c r="FO181" s="95"/>
      <c r="FP181" s="95"/>
      <c r="FQ181" s="95"/>
      <c r="FR181" s="95"/>
      <c r="FS181" s="95"/>
      <c r="FT181" s="95"/>
      <c r="FU181" s="95"/>
      <c r="FV181" s="95"/>
      <c r="FW181" s="95"/>
      <c r="FX181" s="95"/>
      <c r="FY181" s="95"/>
      <c r="FZ181" s="95"/>
      <c r="GA181" s="95"/>
      <c r="GB181" s="95"/>
      <c r="GC181" s="95"/>
      <c r="GD181" s="95"/>
      <c r="GE181" s="95"/>
      <c r="GF181" s="95"/>
      <c r="GG181" s="95"/>
      <c r="GH181" s="95"/>
      <c r="GI181" s="95"/>
      <c r="GJ181" s="95"/>
      <c r="GK181" s="95"/>
      <c r="GL181" s="95"/>
      <c r="GM181" s="95"/>
      <c r="GN181" s="95"/>
      <c r="GO181" s="95"/>
      <c r="GP181" s="95"/>
      <c r="GQ181" s="95"/>
      <c r="GR181" s="95"/>
      <c r="GS181" s="95"/>
      <c r="GT181" s="95"/>
      <c r="GU181" s="95"/>
      <c r="GV181" s="95"/>
      <c r="GW181" s="95"/>
      <c r="GX181" s="95"/>
      <c r="GY181" s="95"/>
      <c r="GZ181" s="95"/>
      <c r="HA181" s="95"/>
      <c r="HB181" s="95"/>
      <c r="HC181" s="95"/>
      <c r="HD181" s="95"/>
      <c r="HE181" s="95"/>
      <c r="HF181" s="95"/>
      <c r="HG181" s="95"/>
      <c r="HH181" s="95"/>
      <c r="HI181" s="95"/>
      <c r="HJ181" s="95"/>
      <c r="HK181" s="95"/>
      <c r="HL181" s="95"/>
      <c r="HM181" s="95"/>
      <c r="HN181" s="95"/>
      <c r="HO181" s="95"/>
      <c r="HP181" s="95"/>
      <c r="HQ181" s="95"/>
      <c r="HR181" s="95"/>
      <c r="HS181" s="95"/>
      <c r="HT181" s="95"/>
      <c r="HU181" s="95"/>
      <c r="HV181" s="95"/>
      <c r="HW181" s="95"/>
      <c r="HX181" s="95"/>
      <c r="HY181" s="95"/>
      <c r="HZ181" s="95"/>
      <c r="IA181" s="95"/>
      <c r="IB181" s="95"/>
      <c r="IC181" s="95"/>
      <c r="ID181" s="95"/>
      <c r="IE181" s="95"/>
    </row>
    <row r="182" spans="1:239" s="101" customFormat="1" ht="31.5">
      <c r="A182" s="92">
        <v>2</v>
      </c>
      <c r="B182" s="144" t="s">
        <v>238</v>
      </c>
      <c r="C182" s="115"/>
      <c r="D182" s="145"/>
      <c r="E182" s="25" t="s">
        <v>71</v>
      </c>
      <c r="F182" s="27" t="s">
        <v>574</v>
      </c>
      <c r="G182" s="27"/>
      <c r="H182" s="146" t="s">
        <v>85</v>
      </c>
      <c r="I182" s="29">
        <v>2015</v>
      </c>
      <c r="J182" s="29">
        <v>2017</v>
      </c>
      <c r="K182" s="180" t="s">
        <v>239</v>
      </c>
      <c r="L182" s="128">
        <v>4632</v>
      </c>
      <c r="M182" s="128"/>
      <c r="N182" s="128">
        <v>4632</v>
      </c>
      <c r="O182" s="128">
        <v>3200</v>
      </c>
      <c r="P182" s="128"/>
      <c r="Q182" s="128">
        <v>3200</v>
      </c>
      <c r="R182" s="128">
        <v>2468.8000000000002</v>
      </c>
      <c r="S182" s="128"/>
      <c r="T182" s="128">
        <v>1234</v>
      </c>
      <c r="U182" s="477" t="s">
        <v>759</v>
      </c>
    </row>
    <row r="183" spans="1:239" s="101" customFormat="1" ht="31.5">
      <c r="A183" s="92">
        <v>3</v>
      </c>
      <c r="B183" s="130" t="s">
        <v>256</v>
      </c>
      <c r="C183" s="131"/>
      <c r="D183" s="139"/>
      <c r="E183" s="25" t="s">
        <v>71</v>
      </c>
      <c r="F183" s="27" t="s">
        <v>574</v>
      </c>
      <c r="G183" s="27"/>
      <c r="H183" s="28" t="s">
        <v>24</v>
      </c>
      <c r="I183" s="29">
        <v>2016</v>
      </c>
      <c r="J183" s="29">
        <v>2018</v>
      </c>
      <c r="K183" s="178" t="s">
        <v>257</v>
      </c>
      <c r="L183" s="128">
        <v>4800</v>
      </c>
      <c r="M183" s="128"/>
      <c r="N183" s="128">
        <f>L183</f>
        <v>4800</v>
      </c>
      <c r="O183" s="128">
        <f>395+2345</f>
        <v>2740</v>
      </c>
      <c r="P183" s="128"/>
      <c r="Q183" s="128">
        <f>O183</f>
        <v>2740</v>
      </c>
      <c r="R183" s="128"/>
      <c r="S183" s="128"/>
      <c r="T183" s="128">
        <v>1000</v>
      </c>
      <c r="U183" s="477" t="s">
        <v>758</v>
      </c>
    </row>
    <row r="184" spans="1:239" s="120" customFormat="1" ht="51">
      <c r="A184" s="37">
        <v>4</v>
      </c>
      <c r="B184" s="151" t="s">
        <v>844</v>
      </c>
      <c r="C184" s="151"/>
      <c r="D184" s="153"/>
      <c r="E184" s="36" t="s">
        <v>80</v>
      </c>
      <c r="F184" s="106" t="s">
        <v>574</v>
      </c>
      <c r="G184" s="106"/>
      <c r="H184" s="51" t="s">
        <v>24</v>
      </c>
      <c r="I184" s="39">
        <v>2012</v>
      </c>
      <c r="J184" s="39">
        <v>2016</v>
      </c>
      <c r="K184" s="77" t="s">
        <v>229</v>
      </c>
      <c r="L184" s="35">
        <v>91515</v>
      </c>
      <c r="M184" s="35"/>
      <c r="N184" s="35">
        <v>16483</v>
      </c>
      <c r="O184" s="35">
        <f>69412+17230</f>
        <v>86642</v>
      </c>
      <c r="P184" s="35"/>
      <c r="Q184" s="35">
        <v>13700</v>
      </c>
      <c r="R184" s="35">
        <v>1135</v>
      </c>
      <c r="S184" s="35"/>
      <c r="T184" s="35">
        <v>1135</v>
      </c>
      <c r="U184" s="477" t="s">
        <v>767</v>
      </c>
    </row>
    <row r="185" spans="1:239" s="120" customFormat="1" ht="31.5">
      <c r="A185" s="37">
        <v>5</v>
      </c>
      <c r="B185" s="122" t="s">
        <v>230</v>
      </c>
      <c r="C185" s="122"/>
      <c r="D185" s="122"/>
      <c r="E185" s="162" t="s">
        <v>76</v>
      </c>
      <c r="F185" s="106" t="s">
        <v>574</v>
      </c>
      <c r="G185" s="106"/>
      <c r="H185" s="36" t="s">
        <v>10</v>
      </c>
      <c r="I185" s="39">
        <v>2014</v>
      </c>
      <c r="J185" s="39">
        <v>2016</v>
      </c>
      <c r="K185" s="172" t="s">
        <v>231</v>
      </c>
      <c r="L185" s="35">
        <v>6186</v>
      </c>
      <c r="M185" s="35"/>
      <c r="N185" s="35">
        <v>6186</v>
      </c>
      <c r="O185" s="35">
        <v>4050</v>
      </c>
      <c r="P185" s="35"/>
      <c r="Q185" s="35">
        <v>4050</v>
      </c>
      <c r="R185" s="35">
        <v>1517</v>
      </c>
      <c r="S185" s="35"/>
      <c r="T185" s="35">
        <v>1517</v>
      </c>
      <c r="U185" s="477" t="s">
        <v>770</v>
      </c>
    </row>
    <row r="186" spans="1:239" s="124" customFormat="1" ht="31.5">
      <c r="A186" s="37">
        <v>6</v>
      </c>
      <c r="B186" s="114" t="s">
        <v>240</v>
      </c>
      <c r="C186" s="108"/>
      <c r="D186" s="108"/>
      <c r="E186" s="25" t="s">
        <v>72</v>
      </c>
      <c r="F186" s="27" t="s">
        <v>574</v>
      </c>
      <c r="G186" s="27"/>
      <c r="H186" s="66" t="s">
        <v>15</v>
      </c>
      <c r="I186" s="29">
        <v>2014</v>
      </c>
      <c r="J186" s="29">
        <v>2016</v>
      </c>
      <c r="K186" s="183" t="s">
        <v>241</v>
      </c>
      <c r="L186" s="128">
        <v>3849</v>
      </c>
      <c r="M186" s="128"/>
      <c r="N186" s="128">
        <f>3849-150</f>
        <v>3699</v>
      </c>
      <c r="O186" s="128">
        <v>2650</v>
      </c>
      <c r="P186" s="128"/>
      <c r="Q186" s="128">
        <v>2500</v>
      </c>
      <c r="R186" s="128">
        <v>814</v>
      </c>
      <c r="S186" s="128"/>
      <c r="T186" s="128">
        <v>814</v>
      </c>
      <c r="U186" s="504" t="s">
        <v>845</v>
      </c>
      <c r="V186" s="101"/>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c r="CJ186" s="101"/>
      <c r="CK186" s="101"/>
      <c r="CL186" s="101"/>
      <c r="CM186" s="101"/>
      <c r="CN186" s="101"/>
      <c r="CO186" s="101"/>
      <c r="CP186" s="101"/>
      <c r="CQ186" s="101"/>
      <c r="CR186" s="101"/>
      <c r="CS186" s="101"/>
      <c r="CT186" s="101"/>
      <c r="CU186" s="101"/>
      <c r="CV186" s="101"/>
      <c r="CW186" s="101"/>
      <c r="CX186" s="101"/>
      <c r="CY186" s="101"/>
      <c r="CZ186" s="101"/>
      <c r="DA186" s="101"/>
      <c r="DB186" s="101"/>
      <c r="DC186" s="101"/>
      <c r="DD186" s="101"/>
      <c r="DE186" s="101"/>
      <c r="DF186" s="101"/>
      <c r="DG186" s="101"/>
      <c r="DH186" s="101"/>
      <c r="DI186" s="101"/>
      <c r="DJ186" s="101"/>
      <c r="DK186" s="101"/>
      <c r="DL186" s="101"/>
      <c r="DM186" s="101"/>
      <c r="DN186" s="101"/>
      <c r="DO186" s="101"/>
      <c r="DP186" s="101"/>
      <c r="DQ186" s="101"/>
      <c r="DR186" s="101"/>
      <c r="DS186" s="101"/>
      <c r="DT186" s="101"/>
      <c r="DU186" s="101"/>
      <c r="DV186" s="101"/>
      <c r="DW186" s="101"/>
      <c r="DX186" s="101"/>
      <c r="DY186" s="101"/>
      <c r="DZ186" s="101"/>
      <c r="EA186" s="101"/>
      <c r="EB186" s="101"/>
      <c r="EC186" s="101"/>
      <c r="ED186" s="101"/>
      <c r="EE186" s="101"/>
      <c r="EF186" s="101"/>
      <c r="EG186" s="101"/>
      <c r="EH186" s="101"/>
      <c r="EI186" s="101"/>
      <c r="EJ186" s="101"/>
      <c r="EK186" s="101"/>
      <c r="EL186" s="101"/>
      <c r="EM186" s="101"/>
      <c r="EN186" s="101"/>
      <c r="EO186" s="101"/>
      <c r="EP186" s="101"/>
      <c r="EQ186" s="101"/>
      <c r="ER186" s="101"/>
      <c r="ES186" s="101"/>
      <c r="ET186" s="101"/>
      <c r="EU186" s="101"/>
      <c r="EV186" s="101"/>
      <c r="EW186" s="101"/>
      <c r="EX186" s="101"/>
      <c r="EY186" s="101"/>
      <c r="EZ186" s="101"/>
      <c r="FA186" s="101"/>
      <c r="FB186" s="101"/>
      <c r="FC186" s="101"/>
      <c r="FD186" s="101"/>
      <c r="FE186" s="101"/>
      <c r="FF186" s="101"/>
      <c r="FG186" s="101"/>
      <c r="FH186" s="101"/>
      <c r="FI186" s="101"/>
      <c r="FJ186" s="101"/>
      <c r="FK186" s="101"/>
      <c r="FL186" s="101"/>
      <c r="FM186" s="101"/>
      <c r="FN186" s="101"/>
      <c r="FO186" s="101"/>
      <c r="FP186" s="101"/>
      <c r="FQ186" s="101"/>
      <c r="FR186" s="101"/>
      <c r="FS186" s="101"/>
      <c r="FT186" s="101"/>
      <c r="FU186" s="101"/>
      <c r="FV186" s="101"/>
      <c r="FW186" s="101"/>
      <c r="FX186" s="101"/>
      <c r="FY186" s="101"/>
      <c r="FZ186" s="101"/>
      <c r="GA186" s="101"/>
      <c r="GB186" s="101"/>
      <c r="GC186" s="101"/>
      <c r="GD186" s="101"/>
      <c r="GE186" s="101"/>
      <c r="GF186" s="101"/>
      <c r="GG186" s="101"/>
      <c r="GH186" s="101"/>
      <c r="GI186" s="101"/>
      <c r="GJ186" s="101"/>
      <c r="GK186" s="101"/>
      <c r="GL186" s="101"/>
      <c r="GM186" s="101"/>
      <c r="GN186" s="101"/>
      <c r="GO186" s="101"/>
      <c r="GP186" s="101"/>
      <c r="GQ186" s="101"/>
      <c r="GR186" s="101"/>
      <c r="GS186" s="101"/>
      <c r="GT186" s="101"/>
      <c r="GU186" s="101"/>
      <c r="GV186" s="101"/>
      <c r="GW186" s="101"/>
      <c r="GX186" s="101"/>
      <c r="GY186" s="101"/>
      <c r="GZ186" s="101"/>
      <c r="HA186" s="101"/>
      <c r="HB186" s="101"/>
      <c r="HC186" s="101"/>
      <c r="HD186" s="101"/>
      <c r="HE186" s="101"/>
      <c r="HF186" s="101"/>
      <c r="HG186" s="101"/>
      <c r="HH186" s="101"/>
      <c r="HI186" s="101"/>
      <c r="HJ186" s="101"/>
      <c r="HK186" s="101"/>
      <c r="HL186" s="101"/>
      <c r="HM186" s="101"/>
      <c r="HN186" s="101"/>
      <c r="HO186" s="101"/>
      <c r="HP186" s="101"/>
      <c r="HQ186" s="101"/>
      <c r="HR186" s="101"/>
      <c r="HS186" s="101"/>
      <c r="HT186" s="101"/>
      <c r="HU186" s="101"/>
      <c r="HV186" s="101"/>
      <c r="HW186" s="101"/>
      <c r="HX186" s="101"/>
      <c r="HY186" s="101"/>
      <c r="HZ186" s="101"/>
      <c r="IA186" s="101"/>
      <c r="IB186" s="101"/>
      <c r="IC186" s="101"/>
      <c r="ID186" s="101"/>
      <c r="IE186" s="101"/>
    </row>
    <row r="187" spans="1:239" s="101" customFormat="1" ht="31.5">
      <c r="A187" s="37">
        <v>7</v>
      </c>
      <c r="B187" s="144" t="s">
        <v>266</v>
      </c>
      <c r="C187" s="115"/>
      <c r="D187" s="145"/>
      <c r="E187" s="25" t="s">
        <v>71</v>
      </c>
      <c r="F187" s="27" t="s">
        <v>574</v>
      </c>
      <c r="G187" s="27"/>
      <c r="H187" s="28" t="s">
        <v>24</v>
      </c>
      <c r="I187" s="29">
        <v>2014</v>
      </c>
      <c r="J187" s="29">
        <v>2018</v>
      </c>
      <c r="K187" s="180" t="s">
        <v>267</v>
      </c>
      <c r="L187" s="128">
        <v>52680</v>
      </c>
      <c r="M187" s="128"/>
      <c r="N187" s="128">
        <v>12680</v>
      </c>
      <c r="O187" s="128">
        <v>46000</v>
      </c>
      <c r="P187" s="128"/>
      <c r="Q187" s="128">
        <v>6000</v>
      </c>
      <c r="R187" s="128">
        <v>1412</v>
      </c>
      <c r="S187" s="128"/>
      <c r="T187" s="128">
        <v>1412</v>
      </c>
      <c r="U187" s="477" t="s">
        <v>807</v>
      </c>
    </row>
    <row r="188" spans="1:239" s="101" customFormat="1" ht="25.5">
      <c r="A188" s="37">
        <v>8</v>
      </c>
      <c r="B188" s="30" t="s">
        <v>268</v>
      </c>
      <c r="C188" s="119"/>
      <c r="D188" s="169"/>
      <c r="E188" s="25" t="s">
        <v>71</v>
      </c>
      <c r="F188" s="27" t="s">
        <v>574</v>
      </c>
      <c r="G188" s="27"/>
      <c r="H188" s="28" t="s">
        <v>101</v>
      </c>
      <c r="I188" s="29">
        <v>2015</v>
      </c>
      <c r="J188" s="29">
        <v>2017</v>
      </c>
      <c r="K188" s="185" t="s">
        <v>269</v>
      </c>
      <c r="L188" s="128">
        <v>10300</v>
      </c>
      <c r="M188" s="128"/>
      <c r="N188" s="128">
        <f>L188</f>
        <v>10300</v>
      </c>
      <c r="O188" s="128">
        <v>5300</v>
      </c>
      <c r="P188" s="128"/>
      <c r="Q188" s="128">
        <f>O188</f>
        <v>5300</v>
      </c>
      <c r="R188" s="128">
        <v>3970</v>
      </c>
      <c r="S188" s="128"/>
      <c r="T188" s="128">
        <v>1985</v>
      </c>
      <c r="U188" s="477" t="s">
        <v>814</v>
      </c>
    </row>
    <row r="189" spans="1:239" s="91" customFormat="1" ht="63">
      <c r="A189" s="86" t="s">
        <v>727</v>
      </c>
      <c r="B189" s="201" t="s">
        <v>728</v>
      </c>
      <c r="C189" s="189"/>
      <c r="D189" s="189"/>
      <c r="E189" s="88"/>
      <c r="F189" s="89"/>
      <c r="G189" s="467"/>
      <c r="H189" s="102"/>
      <c r="I189" s="90"/>
      <c r="J189" s="90"/>
      <c r="K189" s="190"/>
      <c r="L189" s="88">
        <f t="shared" ref="L189:T189" si="17">SUBTOTAL(109,L190:L231)</f>
        <v>1835734</v>
      </c>
      <c r="M189" s="88">
        <f t="shared" si="17"/>
        <v>0</v>
      </c>
      <c r="N189" s="88">
        <f t="shared" si="17"/>
        <v>570703.69999999995</v>
      </c>
      <c r="O189" s="88">
        <f t="shared" si="17"/>
        <v>598309</v>
      </c>
      <c r="P189" s="88">
        <f t="shared" si="17"/>
        <v>0</v>
      </c>
      <c r="Q189" s="88">
        <f t="shared" si="17"/>
        <v>169849</v>
      </c>
      <c r="R189" s="88">
        <f t="shared" si="17"/>
        <v>75470</v>
      </c>
      <c r="S189" s="88">
        <f t="shared" si="17"/>
        <v>0</v>
      </c>
      <c r="T189" s="88">
        <f t="shared" si="17"/>
        <v>63000</v>
      </c>
      <c r="U189" s="475">
        <f>63000-T189</f>
        <v>0</v>
      </c>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c r="CI189" s="112"/>
      <c r="CJ189" s="112"/>
      <c r="CK189" s="112"/>
      <c r="CL189" s="112"/>
      <c r="CM189" s="112"/>
      <c r="CN189" s="112"/>
      <c r="CO189" s="112"/>
      <c r="CP189" s="112"/>
      <c r="CQ189" s="112"/>
      <c r="CR189" s="112"/>
      <c r="CS189" s="112"/>
      <c r="CT189" s="112"/>
      <c r="CU189" s="112"/>
      <c r="CV189" s="112"/>
      <c r="CW189" s="112"/>
      <c r="CX189" s="112"/>
      <c r="CY189" s="112"/>
      <c r="CZ189" s="112"/>
      <c r="DA189" s="112"/>
      <c r="DB189" s="112"/>
      <c r="DC189" s="112"/>
      <c r="DD189" s="112"/>
      <c r="DE189" s="112"/>
      <c r="DF189" s="112"/>
      <c r="DG189" s="112"/>
      <c r="DH189" s="112"/>
      <c r="DI189" s="112"/>
      <c r="DJ189" s="112"/>
      <c r="DK189" s="112"/>
      <c r="DL189" s="112"/>
      <c r="DM189" s="112"/>
      <c r="DN189" s="112"/>
      <c r="DO189" s="112"/>
      <c r="DP189" s="112"/>
      <c r="DQ189" s="112"/>
      <c r="DR189" s="112"/>
      <c r="DS189" s="112"/>
      <c r="DT189" s="112"/>
      <c r="DU189" s="112"/>
      <c r="DV189" s="112"/>
      <c r="DW189" s="112"/>
      <c r="DX189" s="112"/>
      <c r="DY189" s="112"/>
      <c r="DZ189" s="112"/>
      <c r="EA189" s="112"/>
      <c r="EB189" s="112"/>
      <c r="EC189" s="112"/>
      <c r="ED189" s="112"/>
      <c r="EE189" s="112"/>
      <c r="EF189" s="112"/>
      <c r="EG189" s="112"/>
      <c r="EH189" s="112"/>
      <c r="EI189" s="112"/>
      <c r="EJ189" s="112"/>
      <c r="EK189" s="112"/>
      <c r="EL189" s="112"/>
      <c r="EM189" s="112"/>
      <c r="EN189" s="112"/>
      <c r="EO189" s="112"/>
      <c r="EP189" s="112"/>
      <c r="EQ189" s="112"/>
      <c r="ER189" s="112"/>
      <c r="ES189" s="112"/>
      <c r="ET189" s="112"/>
      <c r="EU189" s="112"/>
      <c r="EV189" s="112"/>
      <c r="EW189" s="112"/>
      <c r="EX189" s="112"/>
      <c r="EY189" s="112"/>
      <c r="EZ189" s="112"/>
      <c r="FA189" s="112"/>
      <c r="FB189" s="112"/>
      <c r="FC189" s="112"/>
      <c r="FD189" s="112"/>
      <c r="FE189" s="112"/>
      <c r="FF189" s="112"/>
      <c r="FG189" s="112"/>
      <c r="FH189" s="112"/>
      <c r="FI189" s="112"/>
      <c r="FJ189" s="112"/>
      <c r="FK189" s="112"/>
      <c r="FL189" s="112"/>
      <c r="FM189" s="112"/>
      <c r="FN189" s="112"/>
      <c r="FO189" s="112"/>
      <c r="FP189" s="112"/>
      <c r="FQ189" s="112"/>
      <c r="FR189" s="112"/>
      <c r="FS189" s="112"/>
      <c r="FT189" s="112"/>
      <c r="FU189" s="112"/>
      <c r="FV189" s="112"/>
      <c r="FW189" s="112"/>
      <c r="FX189" s="112"/>
      <c r="FY189" s="112"/>
      <c r="FZ189" s="112"/>
      <c r="GA189" s="112"/>
      <c r="GB189" s="112"/>
      <c r="GC189" s="112"/>
      <c r="GD189" s="112"/>
      <c r="GE189" s="112"/>
      <c r="GF189" s="112"/>
      <c r="GG189" s="112"/>
      <c r="GH189" s="112"/>
      <c r="GI189" s="112"/>
      <c r="GJ189" s="112"/>
      <c r="GK189" s="112"/>
      <c r="GL189" s="112"/>
      <c r="GM189" s="112"/>
      <c r="GN189" s="112"/>
      <c r="GO189" s="112"/>
      <c r="GP189" s="112"/>
      <c r="GQ189" s="112"/>
      <c r="GR189" s="112"/>
      <c r="GS189" s="112"/>
      <c r="GT189" s="112"/>
      <c r="GU189" s="112"/>
      <c r="GV189" s="112"/>
      <c r="GW189" s="112"/>
      <c r="GX189" s="112"/>
      <c r="GY189" s="112"/>
      <c r="GZ189" s="112"/>
      <c r="HA189" s="112"/>
      <c r="HB189" s="112"/>
      <c r="HC189" s="112"/>
      <c r="HD189" s="112"/>
      <c r="HE189" s="112"/>
      <c r="HF189" s="112"/>
      <c r="HG189" s="112"/>
      <c r="HH189" s="112"/>
      <c r="HI189" s="112"/>
      <c r="HJ189" s="112"/>
      <c r="HK189" s="112"/>
      <c r="HL189" s="112"/>
      <c r="HM189" s="112"/>
      <c r="HN189" s="112"/>
      <c r="HO189" s="112"/>
      <c r="HP189" s="112"/>
      <c r="HQ189" s="112"/>
      <c r="HR189" s="112"/>
      <c r="HS189" s="112"/>
      <c r="HT189" s="112"/>
      <c r="HU189" s="112"/>
      <c r="HV189" s="112"/>
      <c r="HW189" s="112"/>
      <c r="HX189" s="112"/>
      <c r="HY189" s="112"/>
      <c r="HZ189" s="112"/>
      <c r="IA189" s="112"/>
      <c r="IB189" s="112"/>
      <c r="IC189" s="112"/>
      <c r="ID189" s="112"/>
      <c r="IE189" s="112"/>
    </row>
    <row r="190" spans="1:239" s="91" customFormat="1" ht="33" customHeight="1">
      <c r="A190" s="86" t="s">
        <v>635</v>
      </c>
      <c r="B190" s="189" t="s">
        <v>729</v>
      </c>
      <c r="C190" s="189"/>
      <c r="D190" s="189"/>
      <c r="E190" s="88"/>
      <c r="F190" s="89"/>
      <c r="G190" s="467"/>
      <c r="H190" s="102"/>
      <c r="I190" s="90"/>
      <c r="J190" s="90"/>
      <c r="K190" s="190"/>
      <c r="L190" s="88">
        <f>SUBTOTAL(109,L191:L193)</f>
        <v>631296</v>
      </c>
      <c r="M190" s="88">
        <f t="shared" ref="M190:T190" si="18">SUBTOTAL(109,M191:M193)</f>
        <v>0</v>
      </c>
      <c r="N190" s="88">
        <f t="shared" si="18"/>
        <v>238281</v>
      </c>
      <c r="O190" s="88">
        <f t="shared" si="18"/>
        <v>53750</v>
      </c>
      <c r="P190" s="88">
        <f t="shared" si="18"/>
        <v>0</v>
      </c>
      <c r="Q190" s="88">
        <f t="shared" si="18"/>
        <v>50</v>
      </c>
      <c r="R190" s="88">
        <f t="shared" si="18"/>
        <v>0</v>
      </c>
      <c r="S190" s="88">
        <f t="shared" si="18"/>
        <v>0</v>
      </c>
      <c r="T190" s="88">
        <f t="shared" si="18"/>
        <v>22050</v>
      </c>
      <c r="U190" s="475"/>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c r="CI190" s="112"/>
      <c r="CJ190" s="112"/>
      <c r="CK190" s="112"/>
      <c r="CL190" s="112"/>
      <c r="CM190" s="112"/>
      <c r="CN190" s="112"/>
      <c r="CO190" s="112"/>
      <c r="CP190" s="112"/>
      <c r="CQ190" s="112"/>
      <c r="CR190" s="112"/>
      <c r="CS190" s="112"/>
      <c r="CT190" s="112"/>
      <c r="CU190" s="112"/>
      <c r="CV190" s="112"/>
      <c r="CW190" s="112"/>
      <c r="CX190" s="112"/>
      <c r="CY190" s="112"/>
      <c r="CZ190" s="112"/>
      <c r="DA190" s="112"/>
      <c r="DB190" s="112"/>
      <c r="DC190" s="112"/>
      <c r="DD190" s="112"/>
      <c r="DE190" s="112"/>
      <c r="DF190" s="112"/>
      <c r="DG190" s="112"/>
      <c r="DH190" s="112"/>
      <c r="DI190" s="112"/>
      <c r="DJ190" s="112"/>
      <c r="DK190" s="112"/>
      <c r="DL190" s="112"/>
      <c r="DM190" s="112"/>
      <c r="DN190" s="112"/>
      <c r="DO190" s="112"/>
      <c r="DP190" s="112"/>
      <c r="DQ190" s="112"/>
      <c r="DR190" s="112"/>
      <c r="DS190" s="112"/>
      <c r="DT190" s="112"/>
      <c r="DU190" s="112"/>
      <c r="DV190" s="112"/>
      <c r="DW190" s="112"/>
      <c r="DX190" s="112"/>
      <c r="DY190" s="112"/>
      <c r="DZ190" s="112"/>
      <c r="EA190" s="112"/>
      <c r="EB190" s="112"/>
      <c r="EC190" s="112"/>
      <c r="ED190" s="112"/>
      <c r="EE190" s="112"/>
      <c r="EF190" s="112"/>
      <c r="EG190" s="112"/>
      <c r="EH190" s="112"/>
      <c r="EI190" s="112"/>
      <c r="EJ190" s="112"/>
      <c r="EK190" s="112"/>
      <c r="EL190" s="112"/>
      <c r="EM190" s="112"/>
      <c r="EN190" s="112"/>
      <c r="EO190" s="112"/>
      <c r="EP190" s="112"/>
      <c r="EQ190" s="112"/>
      <c r="ER190" s="112"/>
      <c r="ES190" s="112"/>
      <c r="ET190" s="112"/>
      <c r="EU190" s="112"/>
      <c r="EV190" s="112"/>
      <c r="EW190" s="112"/>
      <c r="EX190" s="112"/>
      <c r="EY190" s="112"/>
      <c r="EZ190" s="112"/>
      <c r="FA190" s="112"/>
      <c r="FB190" s="112"/>
      <c r="FC190" s="112"/>
      <c r="FD190" s="112"/>
      <c r="FE190" s="112"/>
      <c r="FF190" s="112"/>
      <c r="FG190" s="112"/>
      <c r="FH190" s="112"/>
      <c r="FI190" s="112"/>
      <c r="FJ190" s="112"/>
      <c r="FK190" s="112"/>
      <c r="FL190" s="112"/>
      <c r="FM190" s="112"/>
      <c r="FN190" s="112"/>
      <c r="FO190" s="112"/>
      <c r="FP190" s="112"/>
      <c r="FQ190" s="112"/>
      <c r="FR190" s="112"/>
      <c r="FS190" s="112"/>
      <c r="FT190" s="112"/>
      <c r="FU190" s="112"/>
      <c r="FV190" s="112"/>
      <c r="FW190" s="112"/>
      <c r="FX190" s="112"/>
      <c r="FY190" s="112"/>
      <c r="FZ190" s="112"/>
      <c r="GA190" s="112"/>
      <c r="GB190" s="112"/>
      <c r="GC190" s="112"/>
      <c r="GD190" s="112"/>
      <c r="GE190" s="112"/>
      <c r="GF190" s="112"/>
      <c r="GG190" s="112"/>
      <c r="GH190" s="112"/>
      <c r="GI190" s="112"/>
      <c r="GJ190" s="112"/>
      <c r="GK190" s="112"/>
      <c r="GL190" s="112"/>
      <c r="GM190" s="112"/>
      <c r="GN190" s="112"/>
      <c r="GO190" s="112"/>
      <c r="GP190" s="112"/>
      <c r="GQ190" s="112"/>
      <c r="GR190" s="112"/>
      <c r="GS190" s="112"/>
      <c r="GT190" s="112"/>
      <c r="GU190" s="112"/>
      <c r="GV190" s="112"/>
      <c r="GW190" s="112"/>
      <c r="GX190" s="112"/>
      <c r="GY190" s="112"/>
      <c r="GZ190" s="112"/>
      <c r="HA190" s="112"/>
      <c r="HB190" s="112"/>
      <c r="HC190" s="112"/>
      <c r="HD190" s="112"/>
      <c r="HE190" s="112"/>
      <c r="HF190" s="112"/>
      <c r="HG190" s="112"/>
      <c r="HH190" s="112"/>
      <c r="HI190" s="112"/>
      <c r="HJ190" s="112"/>
      <c r="HK190" s="112"/>
      <c r="HL190" s="112"/>
      <c r="HM190" s="112"/>
      <c r="HN190" s="112"/>
      <c r="HO190" s="112"/>
      <c r="HP190" s="112"/>
      <c r="HQ190" s="112"/>
      <c r="HR190" s="112"/>
      <c r="HS190" s="112"/>
      <c r="HT190" s="112"/>
      <c r="HU190" s="112"/>
      <c r="HV190" s="112"/>
      <c r="HW190" s="112"/>
      <c r="HX190" s="112"/>
      <c r="HY190" s="112"/>
      <c r="HZ190" s="112"/>
      <c r="IA190" s="112"/>
      <c r="IB190" s="112"/>
      <c r="IC190" s="112"/>
      <c r="ID190" s="112"/>
      <c r="IE190" s="112"/>
    </row>
    <row r="191" spans="1:239" s="120" customFormat="1" ht="31.5">
      <c r="A191" s="37">
        <v>1</v>
      </c>
      <c r="B191" s="444" t="s">
        <v>54</v>
      </c>
      <c r="C191" s="444"/>
      <c r="D191" s="445"/>
      <c r="E191" s="421" t="s">
        <v>161</v>
      </c>
      <c r="F191" s="106" t="s">
        <v>574</v>
      </c>
      <c r="G191" s="261" t="s">
        <v>56</v>
      </c>
      <c r="H191" s="446" t="s">
        <v>49</v>
      </c>
      <c r="I191" s="39">
        <v>2015</v>
      </c>
      <c r="J191" s="39">
        <v>2020</v>
      </c>
      <c r="K191" s="447" t="s">
        <v>55</v>
      </c>
      <c r="L191" s="243">
        <v>391564</v>
      </c>
      <c r="M191" s="243"/>
      <c r="N191" s="243">
        <v>156626</v>
      </c>
      <c r="O191" s="243">
        <v>20050</v>
      </c>
      <c r="P191" s="243"/>
      <c r="Q191" s="243">
        <v>50</v>
      </c>
      <c r="R191" s="243"/>
      <c r="S191" s="243"/>
      <c r="T191" s="243">
        <v>4750</v>
      </c>
      <c r="U191" s="415" t="s">
        <v>730</v>
      </c>
      <c r="V191" s="91"/>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row>
    <row r="192" spans="1:239" s="120" customFormat="1" ht="31.5">
      <c r="A192" s="37">
        <v>2</v>
      </c>
      <c r="B192" s="444" t="s">
        <v>50</v>
      </c>
      <c r="C192" s="444"/>
      <c r="D192" s="445"/>
      <c r="E192" s="421" t="s">
        <v>161</v>
      </c>
      <c r="F192" s="106" t="s">
        <v>574</v>
      </c>
      <c r="G192" s="261" t="s">
        <v>56</v>
      </c>
      <c r="H192" s="446" t="s">
        <v>49</v>
      </c>
      <c r="I192" s="39">
        <v>2016</v>
      </c>
      <c r="J192" s="39">
        <v>2018</v>
      </c>
      <c r="K192" s="447" t="s">
        <v>51</v>
      </c>
      <c r="L192" s="264">
        <v>167137</v>
      </c>
      <c r="M192" s="264"/>
      <c r="N192" s="264">
        <f>L192-100282</f>
        <v>66855</v>
      </c>
      <c r="O192" s="205">
        <v>0</v>
      </c>
      <c r="P192" s="205"/>
      <c r="Q192" s="205">
        <v>0</v>
      </c>
      <c r="R192" s="265"/>
      <c r="S192" s="265"/>
      <c r="T192" s="265">
        <v>10000</v>
      </c>
      <c r="U192" s="415" t="s">
        <v>730</v>
      </c>
      <c r="V192" s="91"/>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row>
    <row r="193" spans="1:239" s="120" customFormat="1" ht="31.5">
      <c r="A193" s="37">
        <v>3</v>
      </c>
      <c r="B193" s="444" t="s">
        <v>52</v>
      </c>
      <c r="C193" s="444"/>
      <c r="D193" s="445"/>
      <c r="E193" s="421" t="s">
        <v>161</v>
      </c>
      <c r="F193" s="106" t="s">
        <v>574</v>
      </c>
      <c r="G193" s="261" t="s">
        <v>56</v>
      </c>
      <c r="H193" s="446" t="s">
        <v>49</v>
      </c>
      <c r="I193" s="39">
        <v>2016</v>
      </c>
      <c r="J193" s="39">
        <v>2018</v>
      </c>
      <c r="K193" s="447" t="s">
        <v>53</v>
      </c>
      <c r="L193" s="264">
        <v>72595</v>
      </c>
      <c r="M193" s="264"/>
      <c r="N193" s="264">
        <v>14800</v>
      </c>
      <c r="O193" s="205">
        <v>33700</v>
      </c>
      <c r="P193" s="205"/>
      <c r="Q193" s="205">
        <v>0</v>
      </c>
      <c r="R193" s="263"/>
      <c r="S193" s="263"/>
      <c r="T193" s="265">
        <v>7300</v>
      </c>
      <c r="U193" s="415" t="s">
        <v>730</v>
      </c>
      <c r="V193" s="91"/>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row>
    <row r="194" spans="1:239" s="91" customFormat="1" ht="24.75" customHeight="1">
      <c r="A194" s="86" t="s">
        <v>636</v>
      </c>
      <c r="B194" s="189" t="s">
        <v>731</v>
      </c>
      <c r="C194" s="189"/>
      <c r="D194" s="189"/>
      <c r="E194" s="88"/>
      <c r="F194" s="89"/>
      <c r="G194" s="467"/>
      <c r="H194" s="102"/>
      <c r="I194" s="90"/>
      <c r="J194" s="90"/>
      <c r="K194" s="190"/>
      <c r="L194" s="88">
        <f t="shared" ref="L194:T194" si="19">SUBTOTAL(109,L195:L231)</f>
        <v>1204438</v>
      </c>
      <c r="M194" s="88">
        <f t="shared" si="19"/>
        <v>0</v>
      </c>
      <c r="N194" s="88">
        <f t="shared" si="19"/>
        <v>332422.7</v>
      </c>
      <c r="O194" s="88">
        <f t="shared" si="19"/>
        <v>544559</v>
      </c>
      <c r="P194" s="88">
        <f t="shared" si="19"/>
        <v>0</v>
      </c>
      <c r="Q194" s="88">
        <f t="shared" si="19"/>
        <v>169799</v>
      </c>
      <c r="R194" s="88">
        <f t="shared" si="19"/>
        <v>75470</v>
      </c>
      <c r="S194" s="88">
        <f t="shared" si="19"/>
        <v>0</v>
      </c>
      <c r="T194" s="88">
        <f t="shared" si="19"/>
        <v>40950</v>
      </c>
      <c r="U194" s="475"/>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12"/>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c r="EH194" s="112"/>
      <c r="EI194" s="112"/>
      <c r="EJ194" s="112"/>
      <c r="EK194" s="112"/>
      <c r="EL194" s="112"/>
      <c r="EM194" s="112"/>
      <c r="EN194" s="112"/>
      <c r="EO194" s="112"/>
      <c r="EP194" s="112"/>
      <c r="EQ194" s="112"/>
      <c r="ER194" s="112"/>
      <c r="ES194" s="112"/>
      <c r="ET194" s="112"/>
      <c r="EU194" s="112"/>
      <c r="EV194" s="112"/>
      <c r="EW194" s="112"/>
      <c r="EX194" s="112"/>
      <c r="EY194" s="112"/>
      <c r="EZ194" s="112"/>
      <c r="FA194" s="112"/>
      <c r="FB194" s="112"/>
      <c r="FC194" s="112"/>
      <c r="FD194" s="112"/>
      <c r="FE194" s="112"/>
      <c r="FF194" s="112"/>
      <c r="FG194" s="112"/>
      <c r="FH194" s="112"/>
      <c r="FI194" s="112"/>
      <c r="FJ194" s="112"/>
      <c r="FK194" s="112"/>
      <c r="FL194" s="112"/>
      <c r="FM194" s="112"/>
      <c r="FN194" s="112"/>
      <c r="FO194" s="112"/>
      <c r="FP194" s="112"/>
      <c r="FQ194" s="112"/>
      <c r="FR194" s="112"/>
      <c r="FS194" s="112"/>
      <c r="FT194" s="112"/>
      <c r="FU194" s="112"/>
      <c r="FV194" s="112"/>
      <c r="FW194" s="112"/>
      <c r="FX194" s="112"/>
      <c r="FY194" s="112"/>
      <c r="FZ194" s="112"/>
      <c r="GA194" s="112"/>
      <c r="GB194" s="112"/>
      <c r="GC194" s="112"/>
      <c r="GD194" s="112"/>
      <c r="GE194" s="112"/>
      <c r="GF194" s="112"/>
      <c r="GG194" s="112"/>
      <c r="GH194" s="112"/>
      <c r="GI194" s="112"/>
      <c r="GJ194" s="112"/>
      <c r="GK194" s="112"/>
      <c r="GL194" s="112"/>
      <c r="GM194" s="112"/>
      <c r="GN194" s="112"/>
      <c r="GO194" s="112"/>
      <c r="GP194" s="112"/>
      <c r="GQ194" s="112"/>
      <c r="GR194" s="112"/>
      <c r="GS194" s="112"/>
      <c r="GT194" s="112"/>
      <c r="GU194" s="112"/>
      <c r="GV194" s="112"/>
      <c r="GW194" s="112"/>
      <c r="GX194" s="112"/>
      <c r="GY194" s="112"/>
      <c r="GZ194" s="112"/>
      <c r="HA194" s="112"/>
      <c r="HB194" s="112"/>
      <c r="HC194" s="112"/>
      <c r="HD194" s="112"/>
      <c r="HE194" s="112"/>
      <c r="HF194" s="112"/>
      <c r="HG194" s="112"/>
      <c r="HH194" s="112"/>
      <c r="HI194" s="112"/>
      <c r="HJ194" s="112"/>
      <c r="HK194" s="112"/>
      <c r="HL194" s="112"/>
      <c r="HM194" s="112"/>
      <c r="HN194" s="112"/>
      <c r="HO194" s="112"/>
      <c r="HP194" s="112"/>
      <c r="HQ194" s="112"/>
      <c r="HR194" s="112"/>
      <c r="HS194" s="112"/>
      <c r="HT194" s="112"/>
      <c r="HU194" s="112"/>
      <c r="HV194" s="112"/>
      <c r="HW194" s="112"/>
      <c r="HX194" s="112"/>
      <c r="HY194" s="112"/>
      <c r="HZ194" s="112"/>
      <c r="IA194" s="112"/>
      <c r="IB194" s="112"/>
      <c r="IC194" s="112"/>
      <c r="ID194" s="112"/>
      <c r="IE194" s="112"/>
    </row>
    <row r="195" spans="1:239" s="91" customFormat="1" ht="24.75" customHeight="1">
      <c r="A195" s="86" t="s">
        <v>824</v>
      </c>
      <c r="B195" s="189" t="s">
        <v>708</v>
      </c>
      <c r="C195" s="189"/>
      <c r="D195" s="189"/>
      <c r="E195" s="88"/>
      <c r="F195" s="89"/>
      <c r="G195" s="467"/>
      <c r="H195" s="102"/>
      <c r="I195" s="90"/>
      <c r="J195" s="90"/>
      <c r="K195" s="190"/>
      <c r="L195" s="88">
        <f t="shared" ref="L195:T195" si="20">SUBTOTAL(109,L196:L217)</f>
        <v>761158</v>
      </c>
      <c r="M195" s="88">
        <f t="shared" si="20"/>
        <v>0</v>
      </c>
      <c r="N195" s="88">
        <f t="shared" si="20"/>
        <v>95229</v>
      </c>
      <c r="O195" s="88">
        <f t="shared" si="20"/>
        <v>370405</v>
      </c>
      <c r="P195" s="88">
        <f t="shared" si="20"/>
        <v>0</v>
      </c>
      <c r="Q195" s="88">
        <f t="shared" si="20"/>
        <v>28195</v>
      </c>
      <c r="R195" s="88">
        <f t="shared" si="20"/>
        <v>46283</v>
      </c>
      <c r="S195" s="88">
        <f t="shared" si="20"/>
        <v>0</v>
      </c>
      <c r="T195" s="88">
        <f t="shared" si="20"/>
        <v>20906</v>
      </c>
      <c r="U195" s="475"/>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c r="EH195" s="112"/>
      <c r="EI195" s="112"/>
      <c r="EJ195" s="112"/>
      <c r="EK195" s="112"/>
      <c r="EL195" s="112"/>
      <c r="EM195" s="112"/>
      <c r="EN195" s="112"/>
      <c r="EO195" s="112"/>
      <c r="EP195" s="112"/>
      <c r="EQ195" s="112"/>
      <c r="ER195" s="112"/>
      <c r="ES195" s="112"/>
      <c r="ET195" s="112"/>
      <c r="EU195" s="112"/>
      <c r="EV195" s="112"/>
      <c r="EW195" s="112"/>
      <c r="EX195" s="112"/>
      <c r="EY195" s="112"/>
      <c r="EZ195" s="112"/>
      <c r="FA195" s="112"/>
      <c r="FB195" s="112"/>
      <c r="FC195" s="112"/>
      <c r="FD195" s="112"/>
      <c r="FE195" s="112"/>
      <c r="FF195" s="112"/>
      <c r="FG195" s="112"/>
      <c r="FH195" s="112"/>
      <c r="FI195" s="112"/>
      <c r="FJ195" s="112"/>
      <c r="FK195" s="112"/>
      <c r="FL195" s="112"/>
      <c r="FM195" s="112"/>
      <c r="FN195" s="112"/>
      <c r="FO195" s="112"/>
      <c r="FP195" s="112"/>
      <c r="FQ195" s="112"/>
      <c r="FR195" s="112"/>
      <c r="FS195" s="112"/>
      <c r="FT195" s="112"/>
      <c r="FU195" s="112"/>
      <c r="FV195" s="112"/>
      <c r="FW195" s="112"/>
      <c r="FX195" s="112"/>
      <c r="FY195" s="112"/>
      <c r="FZ195" s="112"/>
      <c r="GA195" s="112"/>
      <c r="GB195" s="112"/>
      <c r="GC195" s="112"/>
      <c r="GD195" s="112"/>
      <c r="GE195" s="112"/>
      <c r="GF195" s="112"/>
      <c r="GG195" s="112"/>
      <c r="GH195" s="112"/>
      <c r="GI195" s="112"/>
      <c r="GJ195" s="112"/>
      <c r="GK195" s="112"/>
      <c r="GL195" s="112"/>
      <c r="GM195" s="112"/>
      <c r="GN195" s="112"/>
      <c r="GO195" s="112"/>
      <c r="GP195" s="112"/>
      <c r="GQ195" s="112"/>
      <c r="GR195" s="112"/>
      <c r="GS195" s="112"/>
      <c r="GT195" s="112"/>
      <c r="GU195" s="112"/>
      <c r="GV195" s="112"/>
      <c r="GW195" s="112"/>
      <c r="GX195" s="112"/>
      <c r="GY195" s="112"/>
      <c r="GZ195" s="112"/>
      <c r="HA195" s="112"/>
      <c r="HB195" s="112"/>
      <c r="HC195" s="112"/>
      <c r="HD195" s="112"/>
      <c r="HE195" s="112"/>
      <c r="HF195" s="112"/>
      <c r="HG195" s="112"/>
      <c r="HH195" s="112"/>
      <c r="HI195" s="112"/>
      <c r="HJ195" s="112"/>
      <c r="HK195" s="112"/>
      <c r="HL195" s="112"/>
      <c r="HM195" s="112"/>
      <c r="HN195" s="112"/>
      <c r="HO195" s="112"/>
      <c r="HP195" s="112"/>
      <c r="HQ195" s="112"/>
      <c r="HR195" s="112"/>
      <c r="HS195" s="112"/>
      <c r="HT195" s="112"/>
      <c r="HU195" s="112"/>
      <c r="HV195" s="112"/>
      <c r="HW195" s="112"/>
      <c r="HX195" s="112"/>
      <c r="HY195" s="112"/>
      <c r="HZ195" s="112"/>
      <c r="IA195" s="112"/>
      <c r="IB195" s="112"/>
      <c r="IC195" s="112"/>
      <c r="ID195" s="112"/>
      <c r="IE195" s="112"/>
    </row>
    <row r="196" spans="1:239" s="113" customFormat="1" ht="51">
      <c r="A196" s="92">
        <v>1</v>
      </c>
      <c r="B196" s="119" t="s">
        <v>643</v>
      </c>
      <c r="C196" s="114"/>
      <c r="D196" s="114"/>
      <c r="E196" s="109"/>
      <c r="F196" s="96"/>
      <c r="G196" s="191"/>
      <c r="H196" s="25" t="s">
        <v>817</v>
      </c>
      <c r="I196" s="29">
        <v>2011</v>
      </c>
      <c r="J196" s="29">
        <v>2015</v>
      </c>
      <c r="K196" s="457" t="s">
        <v>644</v>
      </c>
      <c r="L196" s="137">
        <v>72150</v>
      </c>
      <c r="M196" s="137"/>
      <c r="N196" s="107"/>
      <c r="O196" s="93">
        <v>14711</v>
      </c>
      <c r="P196" s="93"/>
      <c r="Q196" s="93"/>
      <c r="R196" s="168"/>
      <c r="S196" s="168"/>
      <c r="T196" s="168">
        <v>881</v>
      </c>
      <c r="U196" s="477" t="s">
        <v>818</v>
      </c>
      <c r="V196" s="155"/>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55"/>
      <c r="DS196" s="155"/>
      <c r="DT196" s="155"/>
      <c r="DU196" s="155"/>
      <c r="DV196" s="155"/>
      <c r="DW196" s="155"/>
      <c r="DX196" s="155"/>
      <c r="DY196" s="155"/>
      <c r="DZ196" s="155"/>
      <c r="EA196" s="155"/>
      <c r="EB196" s="155"/>
      <c r="EC196" s="155"/>
      <c r="ED196" s="155"/>
      <c r="EE196" s="155"/>
      <c r="EF196" s="155"/>
      <c r="EG196" s="155"/>
      <c r="EH196" s="155"/>
      <c r="EI196" s="155"/>
      <c r="EJ196" s="155"/>
      <c r="EK196" s="155"/>
      <c r="EL196" s="155"/>
      <c r="EM196" s="155"/>
      <c r="EN196" s="155"/>
      <c r="EO196" s="155"/>
      <c r="EP196" s="155"/>
      <c r="EQ196" s="155"/>
      <c r="ER196" s="155"/>
      <c r="ES196" s="155"/>
      <c r="ET196" s="155"/>
      <c r="EU196" s="155"/>
      <c r="EV196" s="155"/>
      <c r="EW196" s="155"/>
      <c r="EX196" s="155"/>
      <c r="EY196" s="155"/>
      <c r="EZ196" s="155"/>
      <c r="FA196" s="155"/>
      <c r="FB196" s="155"/>
      <c r="FC196" s="155"/>
      <c r="FD196" s="155"/>
      <c r="FE196" s="155"/>
      <c r="FF196" s="155"/>
      <c r="FG196" s="155"/>
      <c r="FH196" s="155"/>
      <c r="FI196" s="155"/>
      <c r="FJ196" s="155"/>
      <c r="FK196" s="155"/>
      <c r="FL196" s="155"/>
      <c r="FM196" s="155"/>
      <c r="FN196" s="155"/>
      <c r="FO196" s="155"/>
      <c r="FP196" s="155"/>
      <c r="FQ196" s="155"/>
      <c r="FR196" s="155"/>
      <c r="FS196" s="155"/>
      <c r="FT196" s="155"/>
      <c r="FU196" s="155"/>
      <c r="FV196" s="155"/>
      <c r="FW196" s="155"/>
      <c r="FX196" s="155"/>
      <c r="FY196" s="155"/>
      <c r="FZ196" s="155"/>
      <c r="GA196" s="155"/>
      <c r="GB196" s="155"/>
      <c r="GC196" s="155"/>
      <c r="GD196" s="155"/>
      <c r="GE196" s="155"/>
      <c r="GF196" s="155"/>
      <c r="GG196" s="155"/>
      <c r="GH196" s="155"/>
      <c r="GI196" s="155"/>
      <c r="GJ196" s="155"/>
      <c r="GK196" s="155"/>
      <c r="GL196" s="155"/>
      <c r="GM196" s="155"/>
      <c r="GN196" s="155"/>
      <c r="GO196" s="155"/>
      <c r="GP196" s="155"/>
      <c r="GQ196" s="155"/>
      <c r="GR196" s="155"/>
      <c r="GS196" s="155"/>
      <c r="GT196" s="155"/>
      <c r="GU196" s="155"/>
      <c r="GV196" s="155"/>
      <c r="GW196" s="155"/>
      <c r="GX196" s="155"/>
      <c r="GY196" s="155"/>
      <c r="GZ196" s="155"/>
      <c r="HA196" s="155"/>
      <c r="HB196" s="155"/>
      <c r="HC196" s="155"/>
      <c r="HD196" s="155"/>
      <c r="HE196" s="155"/>
      <c r="HF196" s="155"/>
      <c r="HG196" s="155"/>
      <c r="HH196" s="155"/>
      <c r="HI196" s="155"/>
      <c r="HJ196" s="155"/>
      <c r="HK196" s="155"/>
      <c r="HL196" s="155"/>
      <c r="HM196" s="155"/>
      <c r="HN196" s="155"/>
      <c r="HO196" s="155"/>
      <c r="HP196" s="155"/>
      <c r="HQ196" s="155"/>
      <c r="HR196" s="155"/>
      <c r="HS196" s="155"/>
      <c r="HT196" s="155"/>
      <c r="HU196" s="155"/>
      <c r="HV196" s="155"/>
      <c r="HW196" s="155"/>
      <c r="HX196" s="155"/>
      <c r="HY196" s="155"/>
      <c r="HZ196" s="155"/>
      <c r="IA196" s="155"/>
      <c r="IB196" s="155"/>
      <c r="IC196" s="155"/>
      <c r="ID196" s="155"/>
      <c r="IE196" s="155"/>
    </row>
    <row r="197" spans="1:239" s="120" customFormat="1" ht="31.5">
      <c r="A197" s="92">
        <v>2</v>
      </c>
      <c r="B197" s="108" t="s">
        <v>639</v>
      </c>
      <c r="C197" s="108"/>
      <c r="D197" s="108"/>
      <c r="E197" s="25" t="s">
        <v>71</v>
      </c>
      <c r="F197" s="26" t="s">
        <v>535</v>
      </c>
      <c r="G197" s="26"/>
      <c r="H197" s="117" t="s">
        <v>49</v>
      </c>
      <c r="I197" s="29">
        <v>2011</v>
      </c>
      <c r="J197" s="29">
        <v>2012</v>
      </c>
      <c r="K197" s="175" t="s">
        <v>640</v>
      </c>
      <c r="L197" s="134">
        <v>5950</v>
      </c>
      <c r="M197" s="134"/>
      <c r="N197" s="93"/>
      <c r="O197" s="116">
        <v>5031</v>
      </c>
      <c r="P197" s="116"/>
      <c r="Q197" s="132">
        <v>0</v>
      </c>
      <c r="R197" s="107">
        <v>492</v>
      </c>
      <c r="S197" s="107"/>
      <c r="T197" s="118">
        <v>492</v>
      </c>
      <c r="U197" s="499" t="s">
        <v>834</v>
      </c>
    </row>
    <row r="198" spans="1:239" s="112" customFormat="1" ht="75" customHeight="1">
      <c r="A198" s="92">
        <v>3</v>
      </c>
      <c r="B198" s="108" t="s">
        <v>155</v>
      </c>
      <c r="C198" s="108" t="s">
        <v>563</v>
      </c>
      <c r="D198" s="152">
        <v>20125.014999999999</v>
      </c>
      <c r="E198" s="25" t="s">
        <v>80</v>
      </c>
      <c r="F198" s="26" t="s">
        <v>535</v>
      </c>
      <c r="G198" s="26"/>
      <c r="H198" s="53" t="s">
        <v>49</v>
      </c>
      <c r="I198" s="29">
        <v>2012</v>
      </c>
      <c r="J198" s="29">
        <v>2014</v>
      </c>
      <c r="K198" s="175" t="s">
        <v>156</v>
      </c>
      <c r="L198" s="159">
        <v>28166</v>
      </c>
      <c r="M198" s="159"/>
      <c r="N198" s="93"/>
      <c r="O198" s="134">
        <v>20000</v>
      </c>
      <c r="P198" s="134"/>
      <c r="Q198" s="118"/>
      <c r="R198" s="35">
        <v>125</v>
      </c>
      <c r="S198" s="35"/>
      <c r="T198" s="118">
        <v>125</v>
      </c>
      <c r="U198" s="499" t="s">
        <v>805</v>
      </c>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0"/>
      <c r="CY198" s="120"/>
      <c r="CZ198" s="120"/>
      <c r="DA198" s="120"/>
      <c r="DB198" s="120"/>
      <c r="DC198" s="120"/>
      <c r="DD198" s="120"/>
      <c r="DE198" s="120"/>
      <c r="DF198" s="120"/>
      <c r="DG198" s="120"/>
      <c r="DH198" s="120"/>
      <c r="DI198" s="120"/>
      <c r="DJ198" s="120"/>
      <c r="DK198" s="120"/>
      <c r="DL198" s="120"/>
      <c r="DM198" s="120"/>
      <c r="DN198" s="120"/>
      <c r="DO198" s="120"/>
      <c r="DP198" s="120"/>
      <c r="DQ198" s="120"/>
      <c r="DR198" s="120"/>
      <c r="DS198" s="120"/>
      <c r="DT198" s="120"/>
      <c r="DU198" s="120"/>
      <c r="DV198" s="120"/>
      <c r="DW198" s="120"/>
      <c r="DX198" s="120"/>
      <c r="DY198" s="120"/>
      <c r="DZ198" s="120"/>
      <c r="EA198" s="120"/>
      <c r="EB198" s="120"/>
      <c r="EC198" s="120"/>
      <c r="ED198" s="120"/>
      <c r="EE198" s="120"/>
      <c r="EF198" s="120"/>
      <c r="EG198" s="120"/>
      <c r="EH198" s="120"/>
      <c r="EI198" s="120"/>
      <c r="EJ198" s="120"/>
      <c r="EK198" s="120"/>
      <c r="EL198" s="120"/>
      <c r="EM198" s="120"/>
      <c r="EN198" s="120"/>
      <c r="EO198" s="120"/>
      <c r="EP198" s="120"/>
      <c r="EQ198" s="120"/>
      <c r="ER198" s="120"/>
      <c r="ES198" s="120"/>
      <c r="ET198" s="120"/>
      <c r="EU198" s="120"/>
      <c r="EV198" s="120"/>
      <c r="EW198" s="120"/>
      <c r="EX198" s="120"/>
      <c r="EY198" s="120"/>
      <c r="EZ198" s="120"/>
      <c r="FA198" s="120"/>
      <c r="FB198" s="120"/>
      <c r="FC198" s="120"/>
      <c r="FD198" s="120"/>
      <c r="FE198" s="120"/>
      <c r="FF198" s="120"/>
      <c r="FG198" s="120"/>
      <c r="FH198" s="120"/>
      <c r="FI198" s="120"/>
      <c r="FJ198" s="120"/>
      <c r="FK198" s="120"/>
      <c r="FL198" s="120"/>
      <c r="FM198" s="120"/>
      <c r="FN198" s="120"/>
      <c r="FO198" s="120"/>
      <c r="FP198" s="120"/>
      <c r="FQ198" s="120"/>
      <c r="FR198" s="120"/>
      <c r="FS198" s="120"/>
      <c r="FT198" s="120"/>
      <c r="FU198" s="120"/>
      <c r="FV198" s="120"/>
      <c r="FW198" s="120"/>
      <c r="FX198" s="120"/>
      <c r="FY198" s="120"/>
      <c r="FZ198" s="120"/>
      <c r="GA198" s="120"/>
      <c r="GB198" s="120"/>
      <c r="GC198" s="120"/>
      <c r="GD198" s="120"/>
      <c r="GE198" s="120"/>
      <c r="GF198" s="120"/>
      <c r="GG198" s="120"/>
      <c r="GH198" s="120"/>
      <c r="GI198" s="120"/>
      <c r="GJ198" s="120"/>
      <c r="GK198" s="120"/>
      <c r="GL198" s="120"/>
      <c r="GM198" s="120"/>
      <c r="GN198" s="120"/>
      <c r="GO198" s="120"/>
      <c r="GP198" s="120"/>
      <c r="GQ198" s="120"/>
      <c r="GR198" s="120"/>
      <c r="GS198" s="120"/>
      <c r="GT198" s="120"/>
      <c r="GU198" s="120"/>
      <c r="GV198" s="120"/>
      <c r="GW198" s="120"/>
      <c r="GX198" s="120"/>
      <c r="GY198" s="120"/>
      <c r="GZ198" s="120"/>
      <c r="HA198" s="120"/>
      <c r="HB198" s="120"/>
      <c r="HC198" s="120"/>
      <c r="HD198" s="120"/>
      <c r="HE198" s="120"/>
      <c r="HF198" s="120"/>
      <c r="HG198" s="120"/>
      <c r="HH198" s="120"/>
      <c r="HI198" s="120"/>
      <c r="HJ198" s="120"/>
      <c r="HK198" s="120"/>
      <c r="HL198" s="120"/>
      <c r="HM198" s="120"/>
      <c r="HN198" s="120"/>
      <c r="HO198" s="120"/>
      <c r="HP198" s="120"/>
      <c r="HQ198" s="120"/>
      <c r="HR198" s="120"/>
      <c r="HS198" s="120"/>
      <c r="HT198" s="120"/>
      <c r="HU198" s="120"/>
      <c r="HV198" s="120"/>
      <c r="HW198" s="120"/>
      <c r="HX198" s="120"/>
      <c r="HY198" s="120"/>
      <c r="HZ198" s="120"/>
      <c r="IA198" s="120"/>
      <c r="IB198" s="120"/>
      <c r="IC198" s="120"/>
      <c r="ID198" s="120"/>
      <c r="IE198" s="120"/>
    </row>
    <row r="199" spans="1:239" s="101" customFormat="1" ht="63">
      <c r="A199" s="92">
        <v>4</v>
      </c>
      <c r="B199" s="114" t="s">
        <v>138</v>
      </c>
      <c r="C199" s="108" t="s">
        <v>546</v>
      </c>
      <c r="D199" s="126">
        <v>11574</v>
      </c>
      <c r="E199" s="25" t="s">
        <v>71</v>
      </c>
      <c r="F199" s="26" t="s">
        <v>535</v>
      </c>
      <c r="G199" s="26"/>
      <c r="H199" s="25" t="s">
        <v>57</v>
      </c>
      <c r="I199" s="29">
        <v>2011</v>
      </c>
      <c r="J199" s="29">
        <v>2015</v>
      </c>
      <c r="K199" s="177" t="s">
        <v>139</v>
      </c>
      <c r="L199" s="135">
        <v>78000</v>
      </c>
      <c r="M199" s="135"/>
      <c r="N199" s="93"/>
      <c r="O199" s="135">
        <v>11100</v>
      </c>
      <c r="P199" s="135"/>
      <c r="Q199" s="136"/>
      <c r="R199" s="128">
        <v>474</v>
      </c>
      <c r="S199" s="128"/>
      <c r="T199" s="74">
        <v>474</v>
      </c>
      <c r="U199" s="499" t="s">
        <v>751</v>
      </c>
    </row>
    <row r="200" spans="1:239" s="101" customFormat="1" ht="42" customHeight="1">
      <c r="A200" s="92">
        <v>5</v>
      </c>
      <c r="B200" s="30" t="s">
        <v>140</v>
      </c>
      <c r="C200" s="108" t="s">
        <v>610</v>
      </c>
      <c r="D200" s="126">
        <v>15605</v>
      </c>
      <c r="E200" s="25" t="s">
        <v>71</v>
      </c>
      <c r="F200" s="26" t="s">
        <v>535</v>
      </c>
      <c r="G200" s="26"/>
      <c r="H200" s="110" t="s">
        <v>95</v>
      </c>
      <c r="I200" s="29">
        <v>2011</v>
      </c>
      <c r="J200" s="29">
        <v>2012</v>
      </c>
      <c r="K200" s="177" t="s">
        <v>141</v>
      </c>
      <c r="L200" s="160">
        <v>16623</v>
      </c>
      <c r="M200" s="160"/>
      <c r="N200" s="93"/>
      <c r="O200" s="135">
        <v>15200</v>
      </c>
      <c r="P200" s="135"/>
      <c r="Q200" s="136"/>
      <c r="R200" s="128">
        <v>405</v>
      </c>
      <c r="S200" s="128"/>
      <c r="T200" s="74">
        <v>405</v>
      </c>
      <c r="U200" s="499" t="s">
        <v>762</v>
      </c>
    </row>
    <row r="201" spans="1:239" s="91" customFormat="1" ht="51">
      <c r="A201" s="92">
        <v>6</v>
      </c>
      <c r="B201" s="115" t="s">
        <v>110</v>
      </c>
      <c r="C201" s="115" t="s">
        <v>583</v>
      </c>
      <c r="D201" s="115">
        <v>153137</v>
      </c>
      <c r="E201" s="25" t="s">
        <v>107</v>
      </c>
      <c r="F201" s="26" t="s">
        <v>535</v>
      </c>
      <c r="G201" s="26"/>
      <c r="H201" s="36" t="s">
        <v>537</v>
      </c>
      <c r="I201" s="29">
        <v>2010</v>
      </c>
      <c r="J201" s="29">
        <v>2016</v>
      </c>
      <c r="K201" s="172" t="s">
        <v>111</v>
      </c>
      <c r="L201" s="116">
        <v>257147</v>
      </c>
      <c r="M201" s="116"/>
      <c r="N201" s="116"/>
      <c r="O201" s="116">
        <v>85060</v>
      </c>
      <c r="P201" s="116"/>
      <c r="Q201" s="468">
        <v>0</v>
      </c>
      <c r="R201" s="161">
        <v>20000</v>
      </c>
      <c r="S201" s="161"/>
      <c r="T201" s="118">
        <v>5000</v>
      </c>
      <c r="U201" s="499" t="s">
        <v>745</v>
      </c>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c r="CV201" s="120"/>
      <c r="CW201" s="120"/>
      <c r="CX201" s="120"/>
      <c r="CY201" s="120"/>
      <c r="CZ201" s="120"/>
      <c r="DA201" s="120"/>
      <c r="DB201" s="120"/>
      <c r="DC201" s="120"/>
      <c r="DD201" s="120"/>
      <c r="DE201" s="120"/>
      <c r="DF201" s="120"/>
      <c r="DG201" s="120"/>
      <c r="DH201" s="120"/>
      <c r="DI201" s="120"/>
      <c r="DJ201" s="120"/>
      <c r="DK201" s="120"/>
      <c r="DL201" s="120"/>
      <c r="DM201" s="120"/>
      <c r="DN201" s="120"/>
      <c r="DO201" s="120"/>
      <c r="DP201" s="120"/>
      <c r="DQ201" s="120"/>
      <c r="DR201" s="120"/>
      <c r="DS201" s="120"/>
      <c r="DT201" s="120"/>
      <c r="DU201" s="120"/>
      <c r="DV201" s="120"/>
      <c r="DW201" s="120"/>
      <c r="DX201" s="120"/>
      <c r="DY201" s="120"/>
      <c r="DZ201" s="120"/>
      <c r="EA201" s="120"/>
      <c r="EB201" s="120"/>
      <c r="EC201" s="120"/>
      <c r="ED201" s="120"/>
      <c r="EE201" s="120"/>
      <c r="EF201" s="120"/>
      <c r="EG201" s="120"/>
      <c r="EH201" s="120"/>
      <c r="EI201" s="120"/>
      <c r="EJ201" s="120"/>
      <c r="EK201" s="120"/>
      <c r="EL201" s="120"/>
      <c r="EM201" s="120"/>
      <c r="EN201" s="120"/>
      <c r="EO201" s="120"/>
      <c r="EP201" s="120"/>
      <c r="EQ201" s="120"/>
      <c r="ER201" s="120"/>
      <c r="ES201" s="120"/>
      <c r="ET201" s="120"/>
      <c r="EU201" s="120"/>
      <c r="EV201" s="120"/>
      <c r="EW201" s="120"/>
      <c r="EX201" s="120"/>
      <c r="EY201" s="120"/>
      <c r="EZ201" s="120"/>
      <c r="FA201" s="120"/>
      <c r="FB201" s="120"/>
      <c r="FC201" s="120"/>
      <c r="FD201" s="120"/>
      <c r="FE201" s="120"/>
      <c r="FF201" s="120"/>
      <c r="FG201" s="120"/>
      <c r="FH201" s="120"/>
      <c r="FI201" s="120"/>
      <c r="FJ201" s="120"/>
      <c r="FK201" s="120"/>
      <c r="FL201" s="120"/>
      <c r="FM201" s="120"/>
      <c r="FN201" s="120"/>
      <c r="FO201" s="120"/>
      <c r="FP201" s="120"/>
      <c r="FQ201" s="120"/>
      <c r="FR201" s="120"/>
      <c r="FS201" s="120"/>
      <c r="FT201" s="120"/>
      <c r="FU201" s="120"/>
      <c r="FV201" s="120"/>
      <c r="FW201" s="120"/>
      <c r="FX201" s="120"/>
      <c r="FY201" s="120"/>
      <c r="FZ201" s="120"/>
      <c r="GA201" s="120"/>
      <c r="GB201" s="120"/>
      <c r="GC201" s="120"/>
      <c r="GD201" s="120"/>
      <c r="GE201" s="120"/>
      <c r="GF201" s="120"/>
      <c r="GG201" s="120"/>
      <c r="GH201" s="120"/>
      <c r="GI201" s="120"/>
      <c r="GJ201" s="120"/>
      <c r="GK201" s="120"/>
      <c r="GL201" s="120"/>
      <c r="GM201" s="120"/>
      <c r="GN201" s="120"/>
      <c r="GO201" s="120"/>
      <c r="GP201" s="120"/>
      <c r="GQ201" s="120"/>
      <c r="GR201" s="120"/>
      <c r="GS201" s="120"/>
      <c r="GT201" s="120"/>
      <c r="GU201" s="120"/>
      <c r="GV201" s="120"/>
      <c r="GW201" s="120"/>
      <c r="GX201" s="120"/>
      <c r="GY201" s="120"/>
      <c r="GZ201" s="120"/>
      <c r="HA201" s="120"/>
      <c r="HB201" s="120"/>
      <c r="HC201" s="120"/>
      <c r="HD201" s="120"/>
      <c r="HE201" s="120"/>
      <c r="HF201" s="120"/>
      <c r="HG201" s="120"/>
      <c r="HH201" s="120"/>
      <c r="HI201" s="120"/>
      <c r="HJ201" s="120"/>
      <c r="HK201" s="120"/>
      <c r="HL201" s="120"/>
      <c r="HM201" s="120"/>
      <c r="HN201" s="120"/>
      <c r="HO201" s="120"/>
      <c r="HP201" s="120"/>
      <c r="HQ201" s="120"/>
      <c r="HR201" s="120"/>
      <c r="HS201" s="120"/>
      <c r="HT201" s="120"/>
      <c r="HU201" s="120"/>
      <c r="HV201" s="120"/>
      <c r="HW201" s="120"/>
      <c r="HX201" s="120"/>
      <c r="HY201" s="120"/>
      <c r="HZ201" s="120"/>
      <c r="IA201" s="120"/>
      <c r="IB201" s="120"/>
      <c r="IC201" s="120"/>
      <c r="ID201" s="120"/>
      <c r="IE201" s="120"/>
    </row>
    <row r="202" spans="1:239" s="101" customFormat="1" ht="66.75" customHeight="1">
      <c r="A202" s="92">
        <v>7</v>
      </c>
      <c r="B202" s="114" t="s">
        <v>121</v>
      </c>
      <c r="C202" s="108" t="s">
        <v>546</v>
      </c>
      <c r="D202" s="138">
        <v>21720</v>
      </c>
      <c r="E202" s="25" t="s">
        <v>71</v>
      </c>
      <c r="F202" s="26" t="s">
        <v>535</v>
      </c>
      <c r="G202" s="26"/>
      <c r="H202" s="25" t="s">
        <v>10</v>
      </c>
      <c r="I202" s="29">
        <v>2013</v>
      </c>
      <c r="J202" s="29">
        <v>2014</v>
      </c>
      <c r="K202" s="170" t="s">
        <v>122</v>
      </c>
      <c r="L202" s="111">
        <v>35209</v>
      </c>
      <c r="M202" s="111"/>
      <c r="N202" s="93">
        <f>L202</f>
        <v>35209</v>
      </c>
      <c r="O202" s="111">
        <v>19150</v>
      </c>
      <c r="P202" s="111"/>
      <c r="Q202" s="111">
        <v>19150</v>
      </c>
      <c r="R202" s="128">
        <v>2570</v>
      </c>
      <c r="S202" s="128"/>
      <c r="T202" s="74">
        <v>1000</v>
      </c>
      <c r="U202" s="499" t="s">
        <v>749</v>
      </c>
    </row>
    <row r="203" spans="1:239" s="101" customFormat="1" ht="80.25" customHeight="1">
      <c r="A203" s="92">
        <v>8</v>
      </c>
      <c r="B203" s="114" t="s">
        <v>147</v>
      </c>
      <c r="C203" s="108" t="s">
        <v>541</v>
      </c>
      <c r="D203" s="138">
        <v>6954</v>
      </c>
      <c r="E203" s="25" t="s">
        <v>71</v>
      </c>
      <c r="F203" s="26" t="s">
        <v>535</v>
      </c>
      <c r="G203" s="26"/>
      <c r="H203" s="25" t="s">
        <v>10</v>
      </c>
      <c r="I203" s="29">
        <v>2013</v>
      </c>
      <c r="J203" s="29">
        <v>2014</v>
      </c>
      <c r="K203" s="170" t="s">
        <v>148</v>
      </c>
      <c r="L203" s="111">
        <v>34480</v>
      </c>
      <c r="M203" s="111"/>
      <c r="N203" s="93">
        <f>L203</f>
        <v>34480</v>
      </c>
      <c r="O203" s="111">
        <v>6745</v>
      </c>
      <c r="P203" s="111"/>
      <c r="Q203" s="111">
        <v>6745</v>
      </c>
      <c r="R203" s="128">
        <v>209</v>
      </c>
      <c r="S203" s="128"/>
      <c r="T203" s="74">
        <v>209</v>
      </c>
      <c r="U203" s="499" t="s">
        <v>749</v>
      </c>
    </row>
    <row r="204" spans="1:239" s="101" customFormat="1" ht="31.5">
      <c r="A204" s="92">
        <v>9</v>
      </c>
      <c r="B204" s="114" t="s">
        <v>131</v>
      </c>
      <c r="C204" s="108"/>
      <c r="D204" s="125"/>
      <c r="E204" s="25" t="s">
        <v>71</v>
      </c>
      <c r="F204" s="26" t="s">
        <v>535</v>
      </c>
      <c r="G204" s="26"/>
      <c r="H204" s="66" t="s">
        <v>85</v>
      </c>
      <c r="I204" s="29">
        <v>2014</v>
      </c>
      <c r="J204" s="29">
        <v>2016</v>
      </c>
      <c r="K204" s="170" t="s">
        <v>132</v>
      </c>
      <c r="L204" s="111">
        <v>3735</v>
      </c>
      <c r="M204" s="111"/>
      <c r="N204" s="93">
        <v>3362</v>
      </c>
      <c r="O204" s="111">
        <v>2300</v>
      </c>
      <c r="P204" s="111"/>
      <c r="Q204" s="111">
        <f>O204</f>
        <v>2300</v>
      </c>
      <c r="R204" s="128">
        <v>1062</v>
      </c>
      <c r="S204" s="128"/>
      <c r="T204" s="74">
        <v>1000</v>
      </c>
      <c r="U204" s="499" t="s">
        <v>818</v>
      </c>
    </row>
    <row r="205" spans="1:239" s="120" customFormat="1" ht="31.5">
      <c r="A205" s="37">
        <v>10</v>
      </c>
      <c r="B205" s="157" t="s">
        <v>114</v>
      </c>
      <c r="C205" s="157"/>
      <c r="D205" s="157"/>
      <c r="E205" s="36" t="s">
        <v>301</v>
      </c>
      <c r="F205" s="105" t="s">
        <v>535</v>
      </c>
      <c r="G205" s="105"/>
      <c r="H205" s="36" t="s">
        <v>537</v>
      </c>
      <c r="I205" s="165" t="s">
        <v>516</v>
      </c>
      <c r="J205" s="166" t="s">
        <v>516</v>
      </c>
      <c r="K205" s="184"/>
      <c r="L205" s="132"/>
      <c r="M205" s="132"/>
      <c r="N205" s="150"/>
      <c r="O205" s="118"/>
      <c r="P205" s="118"/>
      <c r="Q205" s="118"/>
      <c r="R205" s="107">
        <v>3300</v>
      </c>
      <c r="S205" s="107"/>
      <c r="T205" s="118">
        <v>1000</v>
      </c>
      <c r="U205" s="499" t="s">
        <v>715</v>
      </c>
    </row>
    <row r="206" spans="1:239" s="95" customFormat="1" ht="54" customHeight="1">
      <c r="A206" s="37">
        <v>11</v>
      </c>
      <c r="B206" s="108" t="s">
        <v>112</v>
      </c>
      <c r="C206" s="167" t="s">
        <v>550</v>
      </c>
      <c r="D206" s="127">
        <v>14899</v>
      </c>
      <c r="E206" s="36" t="s">
        <v>80</v>
      </c>
      <c r="F206" s="105" t="s">
        <v>535</v>
      </c>
      <c r="G206" s="105"/>
      <c r="H206" s="164" t="s">
        <v>95</v>
      </c>
      <c r="I206" s="39">
        <v>2009</v>
      </c>
      <c r="J206" s="39">
        <v>2012</v>
      </c>
      <c r="K206" s="175" t="s">
        <v>113</v>
      </c>
      <c r="L206" s="159">
        <v>17000</v>
      </c>
      <c r="M206" s="159"/>
      <c r="N206" s="107"/>
      <c r="O206" s="118">
        <v>10710</v>
      </c>
      <c r="P206" s="118"/>
      <c r="Q206" s="118"/>
      <c r="R206" s="35">
        <v>4190</v>
      </c>
      <c r="S206" s="35"/>
      <c r="T206" s="118">
        <v>1047</v>
      </c>
      <c r="U206" s="499" t="s">
        <v>943</v>
      </c>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c r="CV206" s="120"/>
      <c r="CW206" s="120"/>
      <c r="CX206" s="120"/>
      <c r="CY206" s="120"/>
      <c r="CZ206" s="120"/>
      <c r="DA206" s="120"/>
      <c r="DB206" s="120"/>
      <c r="DC206" s="120"/>
      <c r="DD206" s="120"/>
      <c r="DE206" s="120"/>
      <c r="DF206" s="120"/>
      <c r="DG206" s="120"/>
      <c r="DH206" s="120"/>
      <c r="DI206" s="120"/>
      <c r="DJ206" s="120"/>
      <c r="DK206" s="120"/>
      <c r="DL206" s="120"/>
      <c r="DM206" s="120"/>
      <c r="DN206" s="120"/>
      <c r="DO206" s="120"/>
      <c r="DP206" s="120"/>
      <c r="DQ206" s="120"/>
      <c r="DR206" s="120"/>
      <c r="DS206" s="120"/>
      <c r="DT206" s="120"/>
      <c r="DU206" s="120"/>
      <c r="DV206" s="120"/>
      <c r="DW206" s="120"/>
      <c r="DX206" s="120"/>
      <c r="DY206" s="120"/>
      <c r="DZ206" s="120"/>
      <c r="EA206" s="120"/>
      <c r="EB206" s="120"/>
      <c r="EC206" s="120"/>
      <c r="ED206" s="120"/>
      <c r="EE206" s="120"/>
      <c r="EF206" s="120"/>
      <c r="EG206" s="120"/>
      <c r="EH206" s="120"/>
      <c r="EI206" s="120"/>
      <c r="EJ206" s="120"/>
      <c r="EK206" s="120"/>
      <c r="EL206" s="120"/>
      <c r="EM206" s="120"/>
      <c r="EN206" s="120"/>
      <c r="EO206" s="120"/>
      <c r="EP206" s="120"/>
      <c r="EQ206" s="120"/>
      <c r="ER206" s="120"/>
      <c r="ES206" s="120"/>
      <c r="ET206" s="120"/>
      <c r="EU206" s="120"/>
      <c r="EV206" s="120"/>
      <c r="EW206" s="120"/>
      <c r="EX206" s="120"/>
      <c r="EY206" s="120"/>
      <c r="EZ206" s="120"/>
      <c r="FA206" s="120"/>
      <c r="FB206" s="120"/>
      <c r="FC206" s="120"/>
      <c r="FD206" s="120"/>
      <c r="FE206" s="120"/>
      <c r="FF206" s="120"/>
      <c r="FG206" s="120"/>
      <c r="FH206" s="120"/>
      <c r="FI206" s="120"/>
      <c r="FJ206" s="120"/>
      <c r="FK206" s="120"/>
      <c r="FL206" s="120"/>
      <c r="FM206" s="120"/>
      <c r="FN206" s="120"/>
      <c r="FO206" s="120"/>
      <c r="FP206" s="120"/>
      <c r="FQ206" s="120"/>
      <c r="FR206" s="120"/>
      <c r="FS206" s="120"/>
      <c r="FT206" s="120"/>
      <c r="FU206" s="120"/>
      <c r="FV206" s="120"/>
      <c r="FW206" s="120"/>
      <c r="FX206" s="120"/>
      <c r="FY206" s="120"/>
      <c r="FZ206" s="120"/>
      <c r="GA206" s="120"/>
      <c r="GB206" s="120"/>
      <c r="GC206" s="120"/>
      <c r="GD206" s="120"/>
      <c r="GE206" s="120"/>
      <c r="GF206" s="120"/>
      <c r="GG206" s="120"/>
      <c r="GH206" s="120"/>
      <c r="GI206" s="120"/>
      <c r="GJ206" s="120"/>
      <c r="GK206" s="120"/>
      <c r="GL206" s="120"/>
      <c r="GM206" s="120"/>
      <c r="GN206" s="120"/>
      <c r="GO206" s="120"/>
      <c r="GP206" s="120"/>
      <c r="GQ206" s="120"/>
      <c r="GR206" s="120"/>
      <c r="GS206" s="120"/>
      <c r="GT206" s="120"/>
      <c r="GU206" s="120"/>
      <c r="GV206" s="120"/>
      <c r="GW206" s="120"/>
      <c r="GX206" s="120"/>
      <c r="GY206" s="120"/>
      <c r="GZ206" s="120"/>
      <c r="HA206" s="120"/>
      <c r="HB206" s="120"/>
      <c r="HC206" s="120"/>
      <c r="HD206" s="120"/>
      <c r="HE206" s="120"/>
      <c r="HF206" s="120"/>
      <c r="HG206" s="120"/>
      <c r="HH206" s="120"/>
      <c r="HI206" s="120"/>
      <c r="HJ206" s="120"/>
      <c r="HK206" s="120"/>
      <c r="HL206" s="120"/>
      <c r="HM206" s="120"/>
      <c r="HN206" s="120"/>
      <c r="HO206" s="120"/>
      <c r="HP206" s="120"/>
      <c r="HQ206" s="120"/>
      <c r="HR206" s="120"/>
      <c r="HS206" s="120"/>
      <c r="HT206" s="120"/>
      <c r="HU206" s="120"/>
      <c r="HV206" s="120"/>
      <c r="HW206" s="120"/>
      <c r="HX206" s="120"/>
      <c r="HY206" s="120"/>
      <c r="HZ206" s="120"/>
      <c r="IA206" s="120"/>
      <c r="IB206" s="120"/>
      <c r="IC206" s="120"/>
      <c r="ID206" s="120"/>
      <c r="IE206" s="120"/>
    </row>
    <row r="207" spans="1:239" s="95" customFormat="1" ht="53.25" customHeight="1">
      <c r="A207" s="37">
        <v>12</v>
      </c>
      <c r="B207" s="108" t="s">
        <v>127</v>
      </c>
      <c r="C207" s="108" t="s">
        <v>556</v>
      </c>
      <c r="D207" s="127">
        <v>25302.133999999998</v>
      </c>
      <c r="E207" s="36" t="s">
        <v>80</v>
      </c>
      <c r="F207" s="105" t="s">
        <v>535</v>
      </c>
      <c r="G207" s="105"/>
      <c r="H207" s="36" t="s">
        <v>57</v>
      </c>
      <c r="I207" s="39">
        <v>2011</v>
      </c>
      <c r="J207" s="39">
        <v>2012</v>
      </c>
      <c r="K207" s="175" t="s">
        <v>128</v>
      </c>
      <c r="L207" s="159">
        <v>27139</v>
      </c>
      <c r="M207" s="159"/>
      <c r="N207" s="107"/>
      <c r="O207" s="118">
        <v>23500</v>
      </c>
      <c r="P207" s="118"/>
      <c r="Q207" s="118"/>
      <c r="R207" s="35">
        <v>1802</v>
      </c>
      <c r="S207" s="35"/>
      <c r="T207" s="118">
        <v>1000</v>
      </c>
      <c r="U207" s="499" t="s">
        <v>751</v>
      </c>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c r="CV207" s="120"/>
      <c r="CW207" s="120"/>
      <c r="CX207" s="120"/>
      <c r="CY207" s="120"/>
      <c r="CZ207" s="120"/>
      <c r="DA207" s="120"/>
      <c r="DB207" s="120"/>
      <c r="DC207" s="120"/>
      <c r="DD207" s="120"/>
      <c r="DE207" s="120"/>
      <c r="DF207" s="120"/>
      <c r="DG207" s="120"/>
      <c r="DH207" s="120"/>
      <c r="DI207" s="120"/>
      <c r="DJ207" s="120"/>
      <c r="DK207" s="120"/>
      <c r="DL207" s="120"/>
      <c r="DM207" s="120"/>
      <c r="DN207" s="120"/>
      <c r="DO207" s="120"/>
      <c r="DP207" s="120"/>
      <c r="DQ207" s="120"/>
      <c r="DR207" s="120"/>
      <c r="DS207" s="120"/>
      <c r="DT207" s="120"/>
      <c r="DU207" s="120"/>
      <c r="DV207" s="120"/>
      <c r="DW207" s="120"/>
      <c r="DX207" s="120"/>
      <c r="DY207" s="120"/>
      <c r="DZ207" s="120"/>
      <c r="EA207" s="120"/>
      <c r="EB207" s="120"/>
      <c r="EC207" s="120"/>
      <c r="ED207" s="120"/>
      <c r="EE207" s="120"/>
      <c r="EF207" s="120"/>
      <c r="EG207" s="120"/>
      <c r="EH207" s="120"/>
      <c r="EI207" s="120"/>
      <c r="EJ207" s="120"/>
      <c r="EK207" s="120"/>
      <c r="EL207" s="120"/>
      <c r="EM207" s="120"/>
      <c r="EN207" s="120"/>
      <c r="EO207" s="120"/>
      <c r="EP207" s="120"/>
      <c r="EQ207" s="120"/>
      <c r="ER207" s="120"/>
      <c r="ES207" s="120"/>
      <c r="ET207" s="120"/>
      <c r="EU207" s="120"/>
      <c r="EV207" s="120"/>
      <c r="EW207" s="120"/>
      <c r="EX207" s="120"/>
      <c r="EY207" s="120"/>
      <c r="EZ207" s="120"/>
      <c r="FA207" s="120"/>
      <c r="FB207" s="120"/>
      <c r="FC207" s="120"/>
      <c r="FD207" s="120"/>
      <c r="FE207" s="120"/>
      <c r="FF207" s="120"/>
      <c r="FG207" s="120"/>
      <c r="FH207" s="120"/>
      <c r="FI207" s="120"/>
      <c r="FJ207" s="120"/>
      <c r="FK207" s="120"/>
      <c r="FL207" s="120"/>
      <c r="FM207" s="120"/>
      <c r="FN207" s="120"/>
      <c r="FO207" s="120"/>
      <c r="FP207" s="120"/>
      <c r="FQ207" s="120"/>
      <c r="FR207" s="120"/>
      <c r="FS207" s="120"/>
      <c r="FT207" s="120"/>
      <c r="FU207" s="120"/>
      <c r="FV207" s="120"/>
      <c r="FW207" s="120"/>
      <c r="FX207" s="120"/>
      <c r="FY207" s="120"/>
      <c r="FZ207" s="120"/>
      <c r="GA207" s="120"/>
      <c r="GB207" s="120"/>
      <c r="GC207" s="120"/>
      <c r="GD207" s="120"/>
      <c r="GE207" s="120"/>
      <c r="GF207" s="120"/>
      <c r="GG207" s="120"/>
      <c r="GH207" s="120"/>
      <c r="GI207" s="120"/>
      <c r="GJ207" s="120"/>
      <c r="GK207" s="120"/>
      <c r="GL207" s="120"/>
      <c r="GM207" s="120"/>
      <c r="GN207" s="120"/>
      <c r="GO207" s="120"/>
      <c r="GP207" s="120"/>
      <c r="GQ207" s="120"/>
      <c r="GR207" s="120"/>
      <c r="GS207" s="120"/>
      <c r="GT207" s="120"/>
      <c r="GU207" s="120"/>
      <c r="GV207" s="120"/>
      <c r="GW207" s="120"/>
      <c r="GX207" s="120"/>
      <c r="GY207" s="120"/>
      <c r="GZ207" s="120"/>
      <c r="HA207" s="120"/>
      <c r="HB207" s="120"/>
      <c r="HC207" s="120"/>
      <c r="HD207" s="120"/>
      <c r="HE207" s="120"/>
      <c r="HF207" s="120"/>
      <c r="HG207" s="120"/>
      <c r="HH207" s="120"/>
      <c r="HI207" s="120"/>
      <c r="HJ207" s="120"/>
      <c r="HK207" s="120"/>
      <c r="HL207" s="120"/>
      <c r="HM207" s="120"/>
      <c r="HN207" s="120"/>
      <c r="HO207" s="120"/>
      <c r="HP207" s="120"/>
      <c r="HQ207" s="120"/>
      <c r="HR207" s="120"/>
      <c r="HS207" s="120"/>
      <c r="HT207" s="120"/>
      <c r="HU207" s="120"/>
      <c r="HV207" s="120"/>
      <c r="HW207" s="120"/>
      <c r="HX207" s="120"/>
      <c r="HY207" s="120"/>
      <c r="HZ207" s="120"/>
      <c r="IA207" s="120"/>
      <c r="IB207" s="120"/>
      <c r="IC207" s="120"/>
      <c r="ID207" s="120"/>
      <c r="IE207" s="120"/>
    </row>
    <row r="208" spans="1:239" s="95" customFormat="1" ht="60" customHeight="1">
      <c r="A208" s="37">
        <v>13</v>
      </c>
      <c r="B208" s="148" t="s">
        <v>153</v>
      </c>
      <c r="C208" s="148" t="s">
        <v>558</v>
      </c>
      <c r="D208" s="127" t="s">
        <v>557</v>
      </c>
      <c r="E208" s="36" t="s">
        <v>80</v>
      </c>
      <c r="F208" s="105" t="s">
        <v>535</v>
      </c>
      <c r="G208" s="105"/>
      <c r="H208" s="36" t="s">
        <v>57</v>
      </c>
      <c r="I208" s="39">
        <v>2011</v>
      </c>
      <c r="J208" s="39">
        <v>2013</v>
      </c>
      <c r="K208" s="181" t="s">
        <v>154</v>
      </c>
      <c r="L208" s="132">
        <v>61650</v>
      </c>
      <c r="M208" s="132"/>
      <c r="N208" s="107"/>
      <c r="O208" s="118">
        <v>61000</v>
      </c>
      <c r="P208" s="118"/>
      <c r="Q208" s="118"/>
      <c r="R208" s="107">
        <v>148</v>
      </c>
      <c r="S208" s="107"/>
      <c r="T208" s="118">
        <v>148</v>
      </c>
      <c r="U208" s="499" t="s">
        <v>751</v>
      </c>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0"/>
      <c r="CM208" s="120"/>
      <c r="CN208" s="120"/>
      <c r="CO208" s="120"/>
      <c r="CP208" s="120"/>
      <c r="CQ208" s="120"/>
      <c r="CR208" s="120"/>
      <c r="CS208" s="120"/>
      <c r="CT208" s="120"/>
      <c r="CU208" s="120"/>
      <c r="CV208" s="120"/>
      <c r="CW208" s="120"/>
      <c r="CX208" s="120"/>
      <c r="CY208" s="120"/>
      <c r="CZ208" s="120"/>
      <c r="DA208" s="120"/>
      <c r="DB208" s="120"/>
      <c r="DC208" s="120"/>
      <c r="DD208" s="120"/>
      <c r="DE208" s="120"/>
      <c r="DF208" s="120"/>
      <c r="DG208" s="120"/>
      <c r="DH208" s="120"/>
      <c r="DI208" s="120"/>
      <c r="DJ208" s="120"/>
      <c r="DK208" s="120"/>
      <c r="DL208" s="120"/>
      <c r="DM208" s="120"/>
      <c r="DN208" s="120"/>
      <c r="DO208" s="120"/>
      <c r="DP208" s="120"/>
      <c r="DQ208" s="120"/>
      <c r="DR208" s="120"/>
      <c r="DS208" s="120"/>
      <c r="DT208" s="120"/>
      <c r="DU208" s="120"/>
      <c r="DV208" s="120"/>
      <c r="DW208" s="120"/>
      <c r="DX208" s="120"/>
      <c r="DY208" s="120"/>
      <c r="DZ208" s="120"/>
      <c r="EA208" s="120"/>
      <c r="EB208" s="120"/>
      <c r="EC208" s="120"/>
      <c r="ED208" s="120"/>
      <c r="EE208" s="120"/>
      <c r="EF208" s="120"/>
      <c r="EG208" s="120"/>
      <c r="EH208" s="120"/>
      <c r="EI208" s="120"/>
      <c r="EJ208" s="120"/>
      <c r="EK208" s="120"/>
      <c r="EL208" s="120"/>
      <c r="EM208" s="120"/>
      <c r="EN208" s="120"/>
      <c r="EO208" s="120"/>
      <c r="EP208" s="120"/>
      <c r="EQ208" s="120"/>
      <c r="ER208" s="120"/>
      <c r="ES208" s="120"/>
      <c r="ET208" s="120"/>
      <c r="EU208" s="120"/>
      <c r="EV208" s="120"/>
      <c r="EW208" s="120"/>
      <c r="EX208" s="120"/>
      <c r="EY208" s="120"/>
      <c r="EZ208" s="120"/>
      <c r="FA208" s="120"/>
      <c r="FB208" s="120"/>
      <c r="FC208" s="120"/>
      <c r="FD208" s="120"/>
      <c r="FE208" s="120"/>
      <c r="FF208" s="120"/>
      <c r="FG208" s="120"/>
      <c r="FH208" s="120"/>
      <c r="FI208" s="120"/>
      <c r="FJ208" s="120"/>
      <c r="FK208" s="120"/>
      <c r="FL208" s="120"/>
      <c r="FM208" s="120"/>
      <c r="FN208" s="120"/>
      <c r="FO208" s="120"/>
      <c r="FP208" s="120"/>
      <c r="FQ208" s="120"/>
      <c r="FR208" s="120"/>
      <c r="FS208" s="120"/>
      <c r="FT208" s="120"/>
      <c r="FU208" s="120"/>
      <c r="FV208" s="120"/>
      <c r="FW208" s="120"/>
      <c r="FX208" s="120"/>
      <c r="FY208" s="120"/>
      <c r="FZ208" s="120"/>
      <c r="GA208" s="120"/>
      <c r="GB208" s="120"/>
      <c r="GC208" s="120"/>
      <c r="GD208" s="120"/>
      <c r="GE208" s="120"/>
      <c r="GF208" s="120"/>
      <c r="GG208" s="120"/>
      <c r="GH208" s="120"/>
      <c r="GI208" s="120"/>
      <c r="GJ208" s="120"/>
      <c r="GK208" s="120"/>
      <c r="GL208" s="120"/>
      <c r="GM208" s="120"/>
      <c r="GN208" s="120"/>
      <c r="GO208" s="120"/>
      <c r="GP208" s="120"/>
      <c r="GQ208" s="120"/>
      <c r="GR208" s="120"/>
      <c r="GS208" s="120"/>
      <c r="GT208" s="120"/>
      <c r="GU208" s="120"/>
      <c r="GV208" s="120"/>
      <c r="GW208" s="120"/>
      <c r="GX208" s="120"/>
      <c r="GY208" s="120"/>
      <c r="GZ208" s="120"/>
      <c r="HA208" s="120"/>
      <c r="HB208" s="120"/>
      <c r="HC208" s="120"/>
      <c r="HD208" s="120"/>
      <c r="HE208" s="120"/>
      <c r="HF208" s="120"/>
      <c r="HG208" s="120"/>
      <c r="HH208" s="120"/>
      <c r="HI208" s="120"/>
      <c r="HJ208" s="120"/>
      <c r="HK208" s="120"/>
      <c r="HL208" s="120"/>
      <c r="HM208" s="120"/>
      <c r="HN208" s="120"/>
      <c r="HO208" s="120"/>
      <c r="HP208" s="120"/>
      <c r="HQ208" s="120"/>
      <c r="HR208" s="120"/>
      <c r="HS208" s="120"/>
      <c r="HT208" s="120"/>
      <c r="HU208" s="120"/>
      <c r="HV208" s="120"/>
      <c r="HW208" s="120"/>
      <c r="HX208" s="120"/>
      <c r="HY208" s="120"/>
      <c r="HZ208" s="120"/>
      <c r="IA208" s="120"/>
      <c r="IB208" s="120"/>
      <c r="IC208" s="120"/>
      <c r="ID208" s="120"/>
      <c r="IE208" s="120"/>
    </row>
    <row r="209" spans="1:239" s="112" customFormat="1" ht="60.75" customHeight="1">
      <c r="A209" s="37">
        <v>14</v>
      </c>
      <c r="B209" s="151" t="s">
        <v>119</v>
      </c>
      <c r="C209" s="151" t="s">
        <v>548</v>
      </c>
      <c r="D209" s="152">
        <v>22606</v>
      </c>
      <c r="E209" s="36" t="s">
        <v>80</v>
      </c>
      <c r="F209" s="105" t="s">
        <v>535</v>
      </c>
      <c r="G209" s="105"/>
      <c r="H209" s="53" t="s">
        <v>15</v>
      </c>
      <c r="I209" s="39">
        <v>2013</v>
      </c>
      <c r="J209" s="39">
        <v>2015</v>
      </c>
      <c r="K209" s="184" t="s">
        <v>120</v>
      </c>
      <c r="L209" s="132">
        <v>22981</v>
      </c>
      <c r="M209" s="132"/>
      <c r="N209" s="150">
        <v>2981</v>
      </c>
      <c r="O209" s="118">
        <v>20000</v>
      </c>
      <c r="P209" s="118"/>
      <c r="Q209" s="118"/>
      <c r="R209" s="107">
        <v>2606</v>
      </c>
      <c r="S209" s="107"/>
      <c r="T209" s="118">
        <v>1000</v>
      </c>
      <c r="U209" s="499" t="s">
        <v>835</v>
      </c>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0"/>
      <c r="CM209" s="120"/>
      <c r="CN209" s="120"/>
      <c r="CO209" s="120"/>
      <c r="CP209" s="120"/>
      <c r="CQ209" s="120"/>
      <c r="CR209" s="120"/>
      <c r="CS209" s="120"/>
      <c r="CT209" s="120"/>
      <c r="CU209" s="120"/>
      <c r="CV209" s="120"/>
      <c r="CW209" s="120"/>
      <c r="CX209" s="120"/>
      <c r="CY209" s="120"/>
      <c r="CZ209" s="120"/>
      <c r="DA209" s="120"/>
      <c r="DB209" s="120"/>
      <c r="DC209" s="120"/>
      <c r="DD209" s="120"/>
      <c r="DE209" s="120"/>
      <c r="DF209" s="120"/>
      <c r="DG209" s="120"/>
      <c r="DH209" s="120"/>
      <c r="DI209" s="120"/>
      <c r="DJ209" s="120"/>
      <c r="DK209" s="120"/>
      <c r="DL209" s="120"/>
      <c r="DM209" s="120"/>
      <c r="DN209" s="120"/>
      <c r="DO209" s="120"/>
      <c r="DP209" s="120"/>
      <c r="DQ209" s="120"/>
      <c r="DR209" s="120"/>
      <c r="DS209" s="120"/>
      <c r="DT209" s="120"/>
      <c r="DU209" s="120"/>
      <c r="DV209" s="120"/>
      <c r="DW209" s="120"/>
      <c r="DX209" s="120"/>
      <c r="DY209" s="120"/>
      <c r="DZ209" s="120"/>
      <c r="EA209" s="120"/>
      <c r="EB209" s="120"/>
      <c r="EC209" s="120"/>
      <c r="ED209" s="120"/>
      <c r="EE209" s="120"/>
      <c r="EF209" s="120"/>
      <c r="EG209" s="120"/>
      <c r="EH209" s="120"/>
      <c r="EI209" s="120"/>
      <c r="EJ209" s="120"/>
      <c r="EK209" s="120"/>
      <c r="EL209" s="120"/>
      <c r="EM209" s="120"/>
      <c r="EN209" s="120"/>
      <c r="EO209" s="120"/>
      <c r="EP209" s="120"/>
      <c r="EQ209" s="120"/>
      <c r="ER209" s="120"/>
      <c r="ES209" s="120"/>
      <c r="ET209" s="120"/>
      <c r="EU209" s="120"/>
      <c r="EV209" s="120"/>
      <c r="EW209" s="120"/>
      <c r="EX209" s="120"/>
      <c r="EY209" s="120"/>
      <c r="EZ209" s="120"/>
      <c r="FA209" s="120"/>
      <c r="FB209" s="120"/>
      <c r="FC209" s="120"/>
      <c r="FD209" s="120"/>
      <c r="FE209" s="120"/>
      <c r="FF209" s="120"/>
      <c r="FG209" s="120"/>
      <c r="FH209" s="120"/>
      <c r="FI209" s="120"/>
      <c r="FJ209" s="120"/>
      <c r="FK209" s="120"/>
      <c r="FL209" s="120"/>
      <c r="FM209" s="120"/>
      <c r="FN209" s="120"/>
      <c r="FO209" s="120"/>
      <c r="FP209" s="120"/>
      <c r="FQ209" s="120"/>
      <c r="FR209" s="120"/>
      <c r="FS209" s="120"/>
      <c r="FT209" s="120"/>
      <c r="FU209" s="120"/>
      <c r="FV209" s="120"/>
      <c r="FW209" s="120"/>
      <c r="FX209" s="120"/>
      <c r="FY209" s="120"/>
      <c r="FZ209" s="120"/>
      <c r="GA209" s="120"/>
      <c r="GB209" s="120"/>
      <c r="GC209" s="120"/>
      <c r="GD209" s="120"/>
      <c r="GE209" s="120"/>
      <c r="GF209" s="120"/>
      <c r="GG209" s="120"/>
      <c r="GH209" s="120"/>
      <c r="GI209" s="120"/>
      <c r="GJ209" s="120"/>
      <c r="GK209" s="120"/>
      <c r="GL209" s="120"/>
      <c r="GM209" s="120"/>
      <c r="GN209" s="120"/>
      <c r="GO209" s="120"/>
      <c r="GP209" s="120"/>
      <c r="GQ209" s="120"/>
      <c r="GR209" s="120"/>
      <c r="GS209" s="120"/>
      <c r="GT209" s="120"/>
      <c r="GU209" s="120"/>
      <c r="GV209" s="120"/>
      <c r="GW209" s="120"/>
      <c r="GX209" s="120"/>
      <c r="GY209" s="120"/>
      <c r="GZ209" s="120"/>
      <c r="HA209" s="120"/>
      <c r="HB209" s="120"/>
      <c r="HC209" s="120"/>
      <c r="HD209" s="120"/>
      <c r="HE209" s="120"/>
      <c r="HF209" s="120"/>
      <c r="HG209" s="120"/>
      <c r="HH209" s="120"/>
      <c r="HI209" s="120"/>
      <c r="HJ209" s="120"/>
      <c r="HK209" s="120"/>
      <c r="HL209" s="120"/>
      <c r="HM209" s="120"/>
      <c r="HN209" s="120"/>
      <c r="HO209" s="120"/>
      <c r="HP209" s="120"/>
      <c r="HQ209" s="120"/>
      <c r="HR209" s="120"/>
      <c r="HS209" s="120"/>
      <c r="HT209" s="120"/>
      <c r="HU209" s="120"/>
      <c r="HV209" s="120"/>
      <c r="HW209" s="120"/>
      <c r="HX209" s="120"/>
      <c r="HY209" s="120"/>
      <c r="HZ209" s="120"/>
      <c r="IA209" s="120"/>
      <c r="IB209" s="120"/>
      <c r="IC209" s="120"/>
      <c r="ID209" s="120"/>
      <c r="IE209" s="120"/>
    </row>
    <row r="210" spans="1:239" s="112" customFormat="1" ht="31.5">
      <c r="A210" s="37">
        <v>15</v>
      </c>
      <c r="B210" s="151" t="s">
        <v>133</v>
      </c>
      <c r="C210" s="151" t="s">
        <v>566</v>
      </c>
      <c r="D210" s="153"/>
      <c r="E210" s="36" t="s">
        <v>80</v>
      </c>
      <c r="F210" s="105" t="s">
        <v>535</v>
      </c>
      <c r="G210" s="105"/>
      <c r="H210" s="154" t="s">
        <v>85</v>
      </c>
      <c r="I210" s="39">
        <v>2013</v>
      </c>
      <c r="J210" s="39">
        <v>2015</v>
      </c>
      <c r="K210" s="184" t="s">
        <v>134</v>
      </c>
      <c r="L210" s="132">
        <v>7578</v>
      </c>
      <c r="M210" s="132"/>
      <c r="N210" s="107">
        <v>1647</v>
      </c>
      <c r="O210" s="118">
        <v>5173</v>
      </c>
      <c r="P210" s="118"/>
      <c r="Q210" s="118"/>
      <c r="R210" s="107">
        <v>1647</v>
      </c>
      <c r="S210" s="107"/>
      <c r="T210" s="118">
        <v>1000</v>
      </c>
      <c r="U210" s="499" t="s">
        <v>942</v>
      </c>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0"/>
      <c r="CM210" s="120"/>
      <c r="CN210" s="120"/>
      <c r="CO210" s="120"/>
      <c r="CP210" s="120"/>
      <c r="CQ210" s="120"/>
      <c r="CR210" s="120"/>
      <c r="CS210" s="120"/>
      <c r="CT210" s="120"/>
      <c r="CU210" s="120"/>
      <c r="CV210" s="120"/>
      <c r="CW210" s="120"/>
      <c r="CX210" s="120"/>
      <c r="CY210" s="120"/>
      <c r="CZ210" s="120"/>
      <c r="DA210" s="120"/>
      <c r="DB210" s="120"/>
      <c r="DC210" s="120"/>
      <c r="DD210" s="120"/>
      <c r="DE210" s="120"/>
      <c r="DF210" s="120"/>
      <c r="DG210" s="120"/>
      <c r="DH210" s="120"/>
      <c r="DI210" s="120"/>
      <c r="DJ210" s="120"/>
      <c r="DK210" s="120"/>
      <c r="DL210" s="120"/>
      <c r="DM210" s="120"/>
      <c r="DN210" s="120"/>
      <c r="DO210" s="120"/>
      <c r="DP210" s="120"/>
      <c r="DQ210" s="120"/>
      <c r="DR210" s="120"/>
      <c r="DS210" s="120"/>
      <c r="DT210" s="120"/>
      <c r="DU210" s="120"/>
      <c r="DV210" s="120"/>
      <c r="DW210" s="120"/>
      <c r="DX210" s="120"/>
      <c r="DY210" s="120"/>
      <c r="DZ210" s="120"/>
      <c r="EA210" s="120"/>
      <c r="EB210" s="120"/>
      <c r="EC210" s="120"/>
      <c r="ED210" s="120"/>
      <c r="EE210" s="120"/>
      <c r="EF210" s="120"/>
      <c r="EG210" s="120"/>
      <c r="EH210" s="120"/>
      <c r="EI210" s="120"/>
      <c r="EJ210" s="120"/>
      <c r="EK210" s="120"/>
      <c r="EL210" s="120"/>
      <c r="EM210" s="120"/>
      <c r="EN210" s="120"/>
      <c r="EO210" s="120"/>
      <c r="EP210" s="120"/>
      <c r="EQ210" s="120"/>
      <c r="ER210" s="120"/>
      <c r="ES210" s="120"/>
      <c r="ET210" s="120"/>
      <c r="EU210" s="120"/>
      <c r="EV210" s="120"/>
      <c r="EW210" s="120"/>
      <c r="EX210" s="120"/>
      <c r="EY210" s="120"/>
      <c r="EZ210" s="120"/>
      <c r="FA210" s="120"/>
      <c r="FB210" s="120"/>
      <c r="FC210" s="120"/>
      <c r="FD210" s="120"/>
      <c r="FE210" s="120"/>
      <c r="FF210" s="120"/>
      <c r="FG210" s="120"/>
      <c r="FH210" s="120"/>
      <c r="FI210" s="120"/>
      <c r="FJ210" s="120"/>
      <c r="FK210" s="120"/>
      <c r="FL210" s="120"/>
      <c r="FM210" s="120"/>
      <c r="FN210" s="120"/>
      <c r="FO210" s="120"/>
      <c r="FP210" s="120"/>
      <c r="FQ210" s="120"/>
      <c r="FR210" s="120"/>
      <c r="FS210" s="120"/>
      <c r="FT210" s="120"/>
      <c r="FU210" s="120"/>
      <c r="FV210" s="120"/>
      <c r="FW210" s="120"/>
      <c r="FX210" s="120"/>
      <c r="FY210" s="120"/>
      <c r="FZ210" s="120"/>
      <c r="GA210" s="120"/>
      <c r="GB210" s="120"/>
      <c r="GC210" s="120"/>
      <c r="GD210" s="120"/>
      <c r="GE210" s="120"/>
      <c r="GF210" s="120"/>
      <c r="GG210" s="120"/>
      <c r="GH210" s="120"/>
      <c r="GI210" s="120"/>
      <c r="GJ210" s="120"/>
      <c r="GK210" s="120"/>
      <c r="GL210" s="120"/>
      <c r="GM210" s="120"/>
      <c r="GN210" s="120"/>
      <c r="GO210" s="120"/>
      <c r="GP210" s="120"/>
      <c r="GQ210" s="120"/>
      <c r="GR210" s="120"/>
      <c r="GS210" s="120"/>
      <c r="GT210" s="120"/>
      <c r="GU210" s="120"/>
      <c r="GV210" s="120"/>
      <c r="GW210" s="120"/>
      <c r="GX210" s="120"/>
      <c r="GY210" s="120"/>
      <c r="GZ210" s="120"/>
      <c r="HA210" s="120"/>
      <c r="HB210" s="120"/>
      <c r="HC210" s="120"/>
      <c r="HD210" s="120"/>
      <c r="HE210" s="120"/>
      <c r="HF210" s="120"/>
      <c r="HG210" s="120"/>
      <c r="HH210" s="120"/>
      <c r="HI210" s="120"/>
      <c r="HJ210" s="120"/>
      <c r="HK210" s="120"/>
      <c r="HL210" s="120"/>
      <c r="HM210" s="120"/>
      <c r="HN210" s="120"/>
      <c r="HO210" s="120"/>
      <c r="HP210" s="120"/>
      <c r="HQ210" s="120"/>
      <c r="HR210" s="120"/>
      <c r="HS210" s="120"/>
      <c r="HT210" s="120"/>
      <c r="HU210" s="120"/>
      <c r="HV210" s="120"/>
      <c r="HW210" s="120"/>
      <c r="HX210" s="120"/>
      <c r="HY210" s="120"/>
      <c r="HZ210" s="120"/>
      <c r="IA210" s="120"/>
      <c r="IB210" s="120"/>
      <c r="IC210" s="120"/>
      <c r="ID210" s="120"/>
      <c r="IE210" s="120"/>
    </row>
    <row r="211" spans="1:239" s="112" customFormat="1" ht="75.75" customHeight="1">
      <c r="A211" s="37">
        <v>16</v>
      </c>
      <c r="B211" s="151" t="s">
        <v>142</v>
      </c>
      <c r="C211" s="151" t="s">
        <v>561</v>
      </c>
      <c r="D211" s="149">
        <v>5652.7250000000004</v>
      </c>
      <c r="E211" s="36" t="s">
        <v>80</v>
      </c>
      <c r="F211" s="105" t="s">
        <v>535</v>
      </c>
      <c r="G211" s="105"/>
      <c r="H211" s="154" t="s">
        <v>49</v>
      </c>
      <c r="I211" s="39">
        <v>2013</v>
      </c>
      <c r="J211" s="39">
        <v>2015</v>
      </c>
      <c r="K211" s="184" t="s">
        <v>143</v>
      </c>
      <c r="L211" s="132">
        <v>6545</v>
      </c>
      <c r="M211" s="132"/>
      <c r="N211" s="107"/>
      <c r="O211" s="118">
        <v>5653</v>
      </c>
      <c r="P211" s="118"/>
      <c r="Q211" s="118"/>
      <c r="R211" s="107">
        <v>346</v>
      </c>
      <c r="S211" s="107"/>
      <c r="T211" s="118">
        <v>346</v>
      </c>
      <c r="U211" s="499" t="s">
        <v>942</v>
      </c>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c r="CU211" s="120"/>
      <c r="CV211" s="120"/>
      <c r="CW211" s="120"/>
      <c r="CX211" s="120"/>
      <c r="CY211" s="120"/>
      <c r="CZ211" s="120"/>
      <c r="DA211" s="120"/>
      <c r="DB211" s="120"/>
      <c r="DC211" s="120"/>
      <c r="DD211" s="120"/>
      <c r="DE211" s="120"/>
      <c r="DF211" s="120"/>
      <c r="DG211" s="120"/>
      <c r="DH211" s="120"/>
      <c r="DI211" s="120"/>
      <c r="DJ211" s="120"/>
      <c r="DK211" s="120"/>
      <c r="DL211" s="120"/>
      <c r="DM211" s="120"/>
      <c r="DN211" s="120"/>
      <c r="DO211" s="120"/>
      <c r="DP211" s="120"/>
      <c r="DQ211" s="120"/>
      <c r="DR211" s="120"/>
      <c r="DS211" s="120"/>
      <c r="DT211" s="120"/>
      <c r="DU211" s="120"/>
      <c r="DV211" s="120"/>
      <c r="DW211" s="120"/>
      <c r="DX211" s="120"/>
      <c r="DY211" s="120"/>
      <c r="DZ211" s="120"/>
      <c r="EA211" s="120"/>
      <c r="EB211" s="120"/>
      <c r="EC211" s="120"/>
      <c r="ED211" s="120"/>
      <c r="EE211" s="120"/>
      <c r="EF211" s="120"/>
      <c r="EG211" s="120"/>
      <c r="EH211" s="120"/>
      <c r="EI211" s="120"/>
      <c r="EJ211" s="120"/>
      <c r="EK211" s="120"/>
      <c r="EL211" s="120"/>
      <c r="EM211" s="120"/>
      <c r="EN211" s="120"/>
      <c r="EO211" s="120"/>
      <c r="EP211" s="120"/>
      <c r="EQ211" s="120"/>
      <c r="ER211" s="120"/>
      <c r="ES211" s="120"/>
      <c r="ET211" s="120"/>
      <c r="EU211" s="120"/>
      <c r="EV211" s="120"/>
      <c r="EW211" s="120"/>
      <c r="EX211" s="120"/>
      <c r="EY211" s="120"/>
      <c r="EZ211" s="120"/>
      <c r="FA211" s="120"/>
      <c r="FB211" s="120"/>
      <c r="FC211" s="120"/>
      <c r="FD211" s="120"/>
      <c r="FE211" s="120"/>
      <c r="FF211" s="120"/>
      <c r="FG211" s="120"/>
      <c r="FH211" s="120"/>
      <c r="FI211" s="120"/>
      <c r="FJ211" s="120"/>
      <c r="FK211" s="120"/>
      <c r="FL211" s="120"/>
      <c r="FM211" s="120"/>
      <c r="FN211" s="120"/>
      <c r="FO211" s="120"/>
      <c r="FP211" s="120"/>
      <c r="FQ211" s="120"/>
      <c r="FR211" s="120"/>
      <c r="FS211" s="120"/>
      <c r="FT211" s="120"/>
      <c r="FU211" s="120"/>
      <c r="FV211" s="120"/>
      <c r="FW211" s="120"/>
      <c r="FX211" s="120"/>
      <c r="FY211" s="120"/>
      <c r="FZ211" s="120"/>
      <c r="GA211" s="120"/>
      <c r="GB211" s="120"/>
      <c r="GC211" s="120"/>
      <c r="GD211" s="120"/>
      <c r="GE211" s="120"/>
      <c r="GF211" s="120"/>
      <c r="GG211" s="120"/>
      <c r="GH211" s="120"/>
      <c r="GI211" s="120"/>
      <c r="GJ211" s="120"/>
      <c r="GK211" s="120"/>
      <c r="GL211" s="120"/>
      <c r="GM211" s="120"/>
      <c r="GN211" s="120"/>
      <c r="GO211" s="120"/>
      <c r="GP211" s="120"/>
      <c r="GQ211" s="120"/>
      <c r="GR211" s="120"/>
      <c r="GS211" s="120"/>
      <c r="GT211" s="120"/>
      <c r="GU211" s="120"/>
      <c r="GV211" s="120"/>
      <c r="GW211" s="120"/>
      <c r="GX211" s="120"/>
      <c r="GY211" s="120"/>
      <c r="GZ211" s="120"/>
      <c r="HA211" s="120"/>
      <c r="HB211" s="120"/>
      <c r="HC211" s="120"/>
      <c r="HD211" s="120"/>
      <c r="HE211" s="120"/>
      <c r="HF211" s="120"/>
      <c r="HG211" s="120"/>
      <c r="HH211" s="120"/>
      <c r="HI211" s="120"/>
      <c r="HJ211" s="120"/>
      <c r="HK211" s="120"/>
      <c r="HL211" s="120"/>
      <c r="HM211" s="120"/>
      <c r="HN211" s="120"/>
      <c r="HO211" s="120"/>
      <c r="HP211" s="120"/>
      <c r="HQ211" s="120"/>
      <c r="HR211" s="120"/>
      <c r="HS211" s="120"/>
      <c r="HT211" s="120"/>
      <c r="HU211" s="120"/>
      <c r="HV211" s="120"/>
      <c r="HW211" s="120"/>
      <c r="HX211" s="120"/>
      <c r="HY211" s="120"/>
      <c r="HZ211" s="120"/>
      <c r="IA211" s="120"/>
      <c r="IB211" s="120"/>
      <c r="IC211" s="120"/>
      <c r="ID211" s="120"/>
      <c r="IE211" s="120"/>
    </row>
    <row r="212" spans="1:239" s="112" customFormat="1" ht="79.5" customHeight="1">
      <c r="A212" s="37">
        <v>17</v>
      </c>
      <c r="B212" s="151" t="s">
        <v>158</v>
      </c>
      <c r="C212" s="151" t="s">
        <v>560</v>
      </c>
      <c r="D212" s="149">
        <v>3893.7919999999999</v>
      </c>
      <c r="E212" s="36" t="s">
        <v>80</v>
      </c>
      <c r="F212" s="105" t="s">
        <v>535</v>
      </c>
      <c r="G212" s="105"/>
      <c r="H212" s="53" t="s">
        <v>15</v>
      </c>
      <c r="I212" s="39">
        <v>2013</v>
      </c>
      <c r="J212" s="39">
        <v>2015</v>
      </c>
      <c r="K212" s="184" t="s">
        <v>159</v>
      </c>
      <c r="L212" s="132">
        <v>6780</v>
      </c>
      <c r="M212" s="132"/>
      <c r="N212" s="107"/>
      <c r="O212" s="118">
        <v>3884</v>
      </c>
      <c r="P212" s="118"/>
      <c r="Q212" s="118"/>
      <c r="R212" s="107">
        <v>10</v>
      </c>
      <c r="S212" s="107"/>
      <c r="T212" s="118">
        <v>10</v>
      </c>
      <c r="U212" s="499" t="s">
        <v>942</v>
      </c>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c r="CU212" s="120"/>
      <c r="CV212" s="120"/>
      <c r="CW212" s="120"/>
      <c r="CX212" s="120"/>
      <c r="CY212" s="120"/>
      <c r="CZ212" s="120"/>
      <c r="DA212" s="120"/>
      <c r="DB212" s="120"/>
      <c r="DC212" s="120"/>
      <c r="DD212" s="120"/>
      <c r="DE212" s="120"/>
      <c r="DF212" s="120"/>
      <c r="DG212" s="120"/>
      <c r="DH212" s="120"/>
      <c r="DI212" s="120"/>
      <c r="DJ212" s="120"/>
      <c r="DK212" s="120"/>
      <c r="DL212" s="120"/>
      <c r="DM212" s="120"/>
      <c r="DN212" s="120"/>
      <c r="DO212" s="120"/>
      <c r="DP212" s="120"/>
      <c r="DQ212" s="120"/>
      <c r="DR212" s="120"/>
      <c r="DS212" s="120"/>
      <c r="DT212" s="120"/>
      <c r="DU212" s="120"/>
      <c r="DV212" s="120"/>
      <c r="DW212" s="120"/>
      <c r="DX212" s="120"/>
      <c r="DY212" s="120"/>
      <c r="DZ212" s="120"/>
      <c r="EA212" s="120"/>
      <c r="EB212" s="120"/>
      <c r="EC212" s="120"/>
      <c r="ED212" s="120"/>
      <c r="EE212" s="120"/>
      <c r="EF212" s="120"/>
      <c r="EG212" s="120"/>
      <c r="EH212" s="120"/>
      <c r="EI212" s="120"/>
      <c r="EJ212" s="120"/>
      <c r="EK212" s="120"/>
      <c r="EL212" s="120"/>
      <c r="EM212" s="120"/>
      <c r="EN212" s="120"/>
      <c r="EO212" s="120"/>
      <c r="EP212" s="120"/>
      <c r="EQ212" s="120"/>
      <c r="ER212" s="120"/>
      <c r="ES212" s="120"/>
      <c r="ET212" s="120"/>
      <c r="EU212" s="120"/>
      <c r="EV212" s="120"/>
      <c r="EW212" s="120"/>
      <c r="EX212" s="120"/>
      <c r="EY212" s="120"/>
      <c r="EZ212" s="120"/>
      <c r="FA212" s="120"/>
      <c r="FB212" s="120"/>
      <c r="FC212" s="120"/>
      <c r="FD212" s="120"/>
      <c r="FE212" s="120"/>
      <c r="FF212" s="120"/>
      <c r="FG212" s="120"/>
      <c r="FH212" s="120"/>
      <c r="FI212" s="120"/>
      <c r="FJ212" s="120"/>
      <c r="FK212" s="120"/>
      <c r="FL212" s="120"/>
      <c r="FM212" s="120"/>
      <c r="FN212" s="120"/>
      <c r="FO212" s="120"/>
      <c r="FP212" s="120"/>
      <c r="FQ212" s="120"/>
      <c r="FR212" s="120"/>
      <c r="FS212" s="120"/>
      <c r="FT212" s="120"/>
      <c r="FU212" s="120"/>
      <c r="FV212" s="120"/>
      <c r="FW212" s="120"/>
      <c r="FX212" s="120"/>
      <c r="FY212" s="120"/>
      <c r="FZ212" s="120"/>
      <c r="GA212" s="120"/>
      <c r="GB212" s="120"/>
      <c r="GC212" s="120"/>
      <c r="GD212" s="120"/>
      <c r="GE212" s="120"/>
      <c r="GF212" s="120"/>
      <c r="GG212" s="120"/>
      <c r="GH212" s="120"/>
      <c r="GI212" s="120"/>
      <c r="GJ212" s="120"/>
      <c r="GK212" s="120"/>
      <c r="GL212" s="120"/>
      <c r="GM212" s="120"/>
      <c r="GN212" s="120"/>
      <c r="GO212" s="120"/>
      <c r="GP212" s="120"/>
      <c r="GQ212" s="120"/>
      <c r="GR212" s="120"/>
      <c r="GS212" s="120"/>
      <c r="GT212" s="120"/>
      <c r="GU212" s="120"/>
      <c r="GV212" s="120"/>
      <c r="GW212" s="120"/>
      <c r="GX212" s="120"/>
      <c r="GY212" s="120"/>
      <c r="GZ212" s="120"/>
      <c r="HA212" s="120"/>
      <c r="HB212" s="120"/>
      <c r="HC212" s="120"/>
      <c r="HD212" s="120"/>
      <c r="HE212" s="120"/>
      <c r="HF212" s="120"/>
      <c r="HG212" s="120"/>
      <c r="HH212" s="120"/>
      <c r="HI212" s="120"/>
      <c r="HJ212" s="120"/>
      <c r="HK212" s="120"/>
      <c r="HL212" s="120"/>
      <c r="HM212" s="120"/>
      <c r="HN212" s="120"/>
      <c r="HO212" s="120"/>
      <c r="HP212" s="120"/>
      <c r="HQ212" s="120"/>
      <c r="HR212" s="120"/>
      <c r="HS212" s="120"/>
      <c r="HT212" s="120"/>
      <c r="HU212" s="120"/>
      <c r="HV212" s="120"/>
      <c r="HW212" s="120"/>
      <c r="HX212" s="120"/>
      <c r="HY212" s="120"/>
      <c r="HZ212" s="120"/>
      <c r="IA212" s="120"/>
      <c r="IB212" s="120"/>
      <c r="IC212" s="120"/>
      <c r="ID212" s="120"/>
      <c r="IE212" s="120"/>
    </row>
    <row r="213" spans="1:239" s="163" customFormat="1" ht="90" customHeight="1">
      <c r="A213" s="37">
        <v>18</v>
      </c>
      <c r="B213" s="108" t="s">
        <v>117</v>
      </c>
      <c r="C213" s="108" t="s">
        <v>553</v>
      </c>
      <c r="D213" s="149">
        <v>14791</v>
      </c>
      <c r="E213" s="36" t="s">
        <v>80</v>
      </c>
      <c r="F213" s="105" t="s">
        <v>535</v>
      </c>
      <c r="G213" s="105"/>
      <c r="H213" s="36" t="s">
        <v>57</v>
      </c>
      <c r="I213" s="39">
        <v>2014</v>
      </c>
      <c r="J213" s="39">
        <v>2015</v>
      </c>
      <c r="K213" s="175" t="s">
        <v>118</v>
      </c>
      <c r="L213" s="159">
        <v>15029</v>
      </c>
      <c r="M213" s="159"/>
      <c r="N213" s="107"/>
      <c r="O213" s="134">
        <v>12000</v>
      </c>
      <c r="P213" s="134"/>
      <c r="Q213" s="118"/>
      <c r="R213" s="35">
        <v>2791</v>
      </c>
      <c r="S213" s="35"/>
      <c r="T213" s="118">
        <v>1000</v>
      </c>
      <c r="U213" s="499" t="s">
        <v>751</v>
      </c>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c r="CV213" s="120"/>
      <c r="CW213" s="120"/>
      <c r="CX213" s="120"/>
      <c r="CY213" s="120"/>
      <c r="CZ213" s="120"/>
      <c r="DA213" s="120"/>
      <c r="DB213" s="120"/>
      <c r="DC213" s="120"/>
      <c r="DD213" s="120"/>
      <c r="DE213" s="120"/>
      <c r="DF213" s="120"/>
      <c r="DG213" s="120"/>
      <c r="DH213" s="120"/>
      <c r="DI213" s="120"/>
      <c r="DJ213" s="120"/>
      <c r="DK213" s="120"/>
      <c r="DL213" s="120"/>
      <c r="DM213" s="120"/>
      <c r="DN213" s="120"/>
      <c r="DO213" s="120"/>
      <c r="DP213" s="120"/>
      <c r="DQ213" s="120"/>
      <c r="DR213" s="120"/>
      <c r="DS213" s="120"/>
      <c r="DT213" s="120"/>
      <c r="DU213" s="120"/>
      <c r="DV213" s="120"/>
      <c r="DW213" s="120"/>
      <c r="DX213" s="120"/>
      <c r="DY213" s="120"/>
      <c r="DZ213" s="120"/>
      <c r="EA213" s="120"/>
      <c r="EB213" s="120"/>
      <c r="EC213" s="120"/>
      <c r="ED213" s="120"/>
      <c r="EE213" s="120"/>
      <c r="EF213" s="120"/>
      <c r="EG213" s="120"/>
      <c r="EH213" s="120"/>
      <c r="EI213" s="120"/>
      <c r="EJ213" s="120"/>
      <c r="EK213" s="120"/>
      <c r="EL213" s="120"/>
      <c r="EM213" s="120"/>
      <c r="EN213" s="120"/>
      <c r="EO213" s="120"/>
      <c r="EP213" s="120"/>
      <c r="EQ213" s="120"/>
      <c r="ER213" s="120"/>
      <c r="ES213" s="120"/>
      <c r="ET213" s="120"/>
      <c r="EU213" s="120"/>
      <c r="EV213" s="120"/>
      <c r="EW213" s="120"/>
      <c r="EX213" s="120"/>
      <c r="EY213" s="120"/>
      <c r="EZ213" s="120"/>
      <c r="FA213" s="120"/>
      <c r="FB213" s="120"/>
      <c r="FC213" s="120"/>
      <c r="FD213" s="120"/>
      <c r="FE213" s="120"/>
      <c r="FF213" s="120"/>
      <c r="FG213" s="120"/>
      <c r="FH213" s="120"/>
      <c r="FI213" s="120"/>
      <c r="FJ213" s="120"/>
      <c r="FK213" s="120"/>
      <c r="FL213" s="120"/>
      <c r="FM213" s="120"/>
      <c r="FN213" s="120"/>
      <c r="FO213" s="120"/>
      <c r="FP213" s="120"/>
      <c r="FQ213" s="120"/>
      <c r="FR213" s="120"/>
      <c r="FS213" s="120"/>
      <c r="FT213" s="120"/>
      <c r="FU213" s="120"/>
      <c r="FV213" s="120"/>
      <c r="FW213" s="120"/>
      <c r="FX213" s="120"/>
      <c r="FY213" s="120"/>
      <c r="FZ213" s="120"/>
      <c r="GA213" s="120"/>
      <c r="GB213" s="120"/>
      <c r="GC213" s="120"/>
      <c r="GD213" s="120"/>
      <c r="GE213" s="120"/>
      <c r="GF213" s="120"/>
      <c r="GG213" s="120"/>
      <c r="GH213" s="120"/>
      <c r="GI213" s="120"/>
      <c r="GJ213" s="120"/>
      <c r="GK213" s="120"/>
      <c r="GL213" s="120"/>
      <c r="GM213" s="120"/>
      <c r="GN213" s="120"/>
      <c r="GO213" s="120"/>
      <c r="GP213" s="120"/>
      <c r="GQ213" s="120"/>
      <c r="GR213" s="120"/>
      <c r="GS213" s="120"/>
      <c r="GT213" s="120"/>
      <c r="GU213" s="120"/>
      <c r="GV213" s="120"/>
      <c r="GW213" s="120"/>
      <c r="GX213" s="120"/>
      <c r="GY213" s="120"/>
      <c r="GZ213" s="120"/>
      <c r="HA213" s="120"/>
      <c r="HB213" s="120"/>
      <c r="HC213" s="120"/>
      <c r="HD213" s="120"/>
      <c r="HE213" s="120"/>
      <c r="HF213" s="120"/>
      <c r="HG213" s="120"/>
      <c r="HH213" s="120"/>
      <c r="HI213" s="120"/>
      <c r="HJ213" s="120"/>
      <c r="HK213" s="120"/>
      <c r="HL213" s="120"/>
      <c r="HM213" s="120"/>
      <c r="HN213" s="120"/>
      <c r="HO213" s="120"/>
      <c r="HP213" s="120"/>
      <c r="HQ213" s="120"/>
      <c r="HR213" s="120"/>
      <c r="HS213" s="120"/>
      <c r="HT213" s="120"/>
      <c r="HU213" s="120"/>
      <c r="HV213" s="120"/>
      <c r="HW213" s="120"/>
      <c r="HX213" s="120"/>
      <c r="HY213" s="120"/>
      <c r="HZ213" s="120"/>
      <c r="IA213" s="120"/>
      <c r="IB213" s="120"/>
      <c r="IC213" s="120"/>
      <c r="ID213" s="120"/>
      <c r="IE213" s="120"/>
    </row>
    <row r="214" spans="1:239" s="163" customFormat="1" ht="94.5">
      <c r="A214" s="37">
        <v>19</v>
      </c>
      <c r="B214" s="108" t="s">
        <v>655</v>
      </c>
      <c r="C214" s="108" t="s">
        <v>552</v>
      </c>
      <c r="D214" s="149">
        <v>13157.465</v>
      </c>
      <c r="E214" s="36" t="s">
        <v>80</v>
      </c>
      <c r="F214" s="105" t="s">
        <v>535</v>
      </c>
      <c r="G214" s="105"/>
      <c r="H214" s="53" t="s">
        <v>15</v>
      </c>
      <c r="I214" s="166">
        <v>2014</v>
      </c>
      <c r="J214" s="166" t="s">
        <v>517</v>
      </c>
      <c r="K214" s="170" t="s">
        <v>522</v>
      </c>
      <c r="L214" s="159">
        <v>13414</v>
      </c>
      <c r="M214" s="159"/>
      <c r="N214" s="150">
        <f>L214</f>
        <v>13414</v>
      </c>
      <c r="O214" s="134">
        <v>12000</v>
      </c>
      <c r="P214" s="134"/>
      <c r="Q214" s="118"/>
      <c r="R214" s="35">
        <v>1166</v>
      </c>
      <c r="S214" s="35"/>
      <c r="T214" s="118">
        <v>1000</v>
      </c>
      <c r="U214" s="499" t="s">
        <v>753</v>
      </c>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c r="CU214" s="120"/>
      <c r="CV214" s="120"/>
      <c r="CW214" s="120"/>
      <c r="CX214" s="120"/>
      <c r="CY214" s="120"/>
      <c r="CZ214" s="120"/>
      <c r="DA214" s="120"/>
      <c r="DB214" s="120"/>
      <c r="DC214" s="120"/>
      <c r="DD214" s="120"/>
      <c r="DE214" s="120"/>
      <c r="DF214" s="120"/>
      <c r="DG214" s="120"/>
      <c r="DH214" s="120"/>
      <c r="DI214" s="120"/>
      <c r="DJ214" s="120"/>
      <c r="DK214" s="120"/>
      <c r="DL214" s="120"/>
      <c r="DM214" s="120"/>
      <c r="DN214" s="120"/>
      <c r="DO214" s="120"/>
      <c r="DP214" s="120"/>
      <c r="DQ214" s="120"/>
      <c r="DR214" s="120"/>
      <c r="DS214" s="120"/>
      <c r="DT214" s="120"/>
      <c r="DU214" s="120"/>
      <c r="DV214" s="120"/>
      <c r="DW214" s="120"/>
      <c r="DX214" s="120"/>
      <c r="DY214" s="120"/>
      <c r="DZ214" s="120"/>
      <c r="EA214" s="120"/>
      <c r="EB214" s="120"/>
      <c r="EC214" s="120"/>
      <c r="ED214" s="120"/>
      <c r="EE214" s="120"/>
      <c r="EF214" s="120"/>
      <c r="EG214" s="120"/>
      <c r="EH214" s="120"/>
      <c r="EI214" s="120"/>
      <c r="EJ214" s="120"/>
      <c r="EK214" s="120"/>
      <c r="EL214" s="120"/>
      <c r="EM214" s="120"/>
      <c r="EN214" s="120"/>
      <c r="EO214" s="120"/>
      <c r="EP214" s="120"/>
      <c r="EQ214" s="120"/>
      <c r="ER214" s="120"/>
      <c r="ES214" s="120"/>
      <c r="ET214" s="120"/>
      <c r="EU214" s="120"/>
      <c r="EV214" s="120"/>
      <c r="EW214" s="120"/>
      <c r="EX214" s="120"/>
      <c r="EY214" s="120"/>
      <c r="EZ214" s="120"/>
      <c r="FA214" s="120"/>
      <c r="FB214" s="120"/>
      <c r="FC214" s="120"/>
      <c r="FD214" s="120"/>
      <c r="FE214" s="120"/>
      <c r="FF214" s="120"/>
      <c r="FG214" s="120"/>
      <c r="FH214" s="120"/>
      <c r="FI214" s="120"/>
      <c r="FJ214" s="120"/>
      <c r="FK214" s="120"/>
      <c r="FL214" s="120"/>
      <c r="FM214" s="120"/>
      <c r="FN214" s="120"/>
      <c r="FO214" s="120"/>
      <c r="FP214" s="120"/>
      <c r="FQ214" s="120"/>
      <c r="FR214" s="120"/>
      <c r="FS214" s="120"/>
      <c r="FT214" s="120"/>
      <c r="FU214" s="120"/>
      <c r="FV214" s="120"/>
      <c r="FW214" s="120"/>
      <c r="FX214" s="120"/>
      <c r="FY214" s="120"/>
      <c r="FZ214" s="120"/>
      <c r="GA214" s="120"/>
      <c r="GB214" s="120"/>
      <c r="GC214" s="120"/>
      <c r="GD214" s="120"/>
      <c r="GE214" s="120"/>
      <c r="GF214" s="120"/>
      <c r="GG214" s="120"/>
      <c r="GH214" s="120"/>
      <c r="GI214" s="120"/>
      <c r="GJ214" s="120"/>
      <c r="GK214" s="120"/>
      <c r="GL214" s="120"/>
      <c r="GM214" s="120"/>
      <c r="GN214" s="120"/>
      <c r="GO214" s="120"/>
      <c r="GP214" s="120"/>
      <c r="GQ214" s="120"/>
      <c r="GR214" s="120"/>
      <c r="GS214" s="120"/>
      <c r="GT214" s="120"/>
      <c r="GU214" s="120"/>
      <c r="GV214" s="120"/>
      <c r="GW214" s="120"/>
      <c r="GX214" s="120"/>
      <c r="GY214" s="120"/>
      <c r="GZ214" s="120"/>
      <c r="HA214" s="120"/>
      <c r="HB214" s="120"/>
      <c r="HC214" s="120"/>
      <c r="HD214" s="120"/>
      <c r="HE214" s="120"/>
      <c r="HF214" s="120"/>
      <c r="HG214" s="120"/>
      <c r="HH214" s="120"/>
      <c r="HI214" s="120"/>
      <c r="HJ214" s="120"/>
      <c r="HK214" s="120"/>
      <c r="HL214" s="120"/>
      <c r="HM214" s="120"/>
      <c r="HN214" s="120"/>
      <c r="HO214" s="120"/>
      <c r="HP214" s="120"/>
      <c r="HQ214" s="120"/>
      <c r="HR214" s="120"/>
      <c r="HS214" s="120"/>
      <c r="HT214" s="120"/>
      <c r="HU214" s="120"/>
      <c r="HV214" s="120"/>
      <c r="HW214" s="120"/>
      <c r="HX214" s="120"/>
      <c r="HY214" s="120"/>
      <c r="HZ214" s="120"/>
      <c r="IA214" s="120"/>
      <c r="IB214" s="120"/>
      <c r="IC214" s="120"/>
      <c r="ID214" s="120"/>
      <c r="IE214" s="120"/>
    </row>
    <row r="215" spans="1:239" s="163" customFormat="1" ht="47.25">
      <c r="A215" s="37">
        <v>20</v>
      </c>
      <c r="B215" s="151" t="s">
        <v>136</v>
      </c>
      <c r="C215" s="151" t="s">
        <v>567</v>
      </c>
      <c r="D215" s="153"/>
      <c r="E215" s="36" t="s">
        <v>80</v>
      </c>
      <c r="F215" s="105" t="s">
        <v>535</v>
      </c>
      <c r="G215" s="105"/>
      <c r="H215" s="36" t="s">
        <v>57</v>
      </c>
      <c r="I215" s="39">
        <v>2014</v>
      </c>
      <c r="J215" s="39">
        <v>2016</v>
      </c>
      <c r="K215" s="184" t="s">
        <v>137</v>
      </c>
      <c r="L215" s="132">
        <v>11965</v>
      </c>
      <c r="M215" s="132"/>
      <c r="N215" s="150">
        <v>1965</v>
      </c>
      <c r="O215" s="118">
        <v>10000</v>
      </c>
      <c r="P215" s="118"/>
      <c r="Q215" s="118"/>
      <c r="R215" s="107">
        <v>769</v>
      </c>
      <c r="S215" s="107"/>
      <c r="T215" s="118">
        <v>769</v>
      </c>
      <c r="U215" s="499" t="s">
        <v>837</v>
      </c>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120"/>
      <c r="CP215" s="120"/>
      <c r="CQ215" s="120"/>
      <c r="CR215" s="120"/>
      <c r="CS215" s="120"/>
      <c r="CT215" s="120"/>
      <c r="CU215" s="120"/>
      <c r="CV215" s="120"/>
      <c r="CW215" s="120"/>
      <c r="CX215" s="120"/>
      <c r="CY215" s="120"/>
      <c r="CZ215" s="120"/>
      <c r="DA215" s="120"/>
      <c r="DB215" s="120"/>
      <c r="DC215" s="120"/>
      <c r="DD215" s="120"/>
      <c r="DE215" s="120"/>
      <c r="DF215" s="120"/>
      <c r="DG215" s="120"/>
      <c r="DH215" s="120"/>
      <c r="DI215" s="120"/>
      <c r="DJ215" s="120"/>
      <c r="DK215" s="120"/>
      <c r="DL215" s="120"/>
      <c r="DM215" s="120"/>
      <c r="DN215" s="120"/>
      <c r="DO215" s="120"/>
      <c r="DP215" s="120"/>
      <c r="DQ215" s="120"/>
      <c r="DR215" s="120"/>
      <c r="DS215" s="120"/>
      <c r="DT215" s="120"/>
      <c r="DU215" s="120"/>
      <c r="DV215" s="120"/>
      <c r="DW215" s="120"/>
      <c r="DX215" s="120"/>
      <c r="DY215" s="120"/>
      <c r="DZ215" s="120"/>
      <c r="EA215" s="120"/>
      <c r="EB215" s="120"/>
      <c r="EC215" s="120"/>
      <c r="ED215" s="120"/>
      <c r="EE215" s="120"/>
      <c r="EF215" s="120"/>
      <c r="EG215" s="120"/>
      <c r="EH215" s="120"/>
      <c r="EI215" s="120"/>
      <c r="EJ215" s="120"/>
      <c r="EK215" s="120"/>
      <c r="EL215" s="120"/>
      <c r="EM215" s="120"/>
      <c r="EN215" s="120"/>
      <c r="EO215" s="120"/>
      <c r="EP215" s="120"/>
      <c r="EQ215" s="120"/>
      <c r="ER215" s="120"/>
      <c r="ES215" s="120"/>
      <c r="ET215" s="120"/>
      <c r="EU215" s="120"/>
      <c r="EV215" s="120"/>
      <c r="EW215" s="120"/>
      <c r="EX215" s="120"/>
      <c r="EY215" s="120"/>
      <c r="EZ215" s="120"/>
      <c r="FA215" s="120"/>
      <c r="FB215" s="120"/>
      <c r="FC215" s="120"/>
      <c r="FD215" s="120"/>
      <c r="FE215" s="120"/>
      <c r="FF215" s="120"/>
      <c r="FG215" s="120"/>
      <c r="FH215" s="120"/>
      <c r="FI215" s="120"/>
      <c r="FJ215" s="120"/>
      <c r="FK215" s="120"/>
      <c r="FL215" s="120"/>
      <c r="FM215" s="120"/>
      <c r="FN215" s="120"/>
      <c r="FO215" s="120"/>
      <c r="FP215" s="120"/>
      <c r="FQ215" s="120"/>
      <c r="FR215" s="120"/>
      <c r="FS215" s="120"/>
      <c r="FT215" s="120"/>
      <c r="FU215" s="120"/>
      <c r="FV215" s="120"/>
      <c r="FW215" s="120"/>
      <c r="FX215" s="120"/>
      <c r="FY215" s="120"/>
      <c r="FZ215" s="120"/>
      <c r="GA215" s="120"/>
      <c r="GB215" s="120"/>
      <c r="GC215" s="120"/>
      <c r="GD215" s="120"/>
      <c r="GE215" s="120"/>
      <c r="GF215" s="120"/>
      <c r="GG215" s="120"/>
      <c r="GH215" s="120"/>
      <c r="GI215" s="120"/>
      <c r="GJ215" s="120"/>
      <c r="GK215" s="120"/>
      <c r="GL215" s="120"/>
      <c r="GM215" s="120"/>
      <c r="GN215" s="120"/>
      <c r="GO215" s="120"/>
      <c r="GP215" s="120"/>
      <c r="GQ215" s="120"/>
      <c r="GR215" s="120"/>
      <c r="GS215" s="120"/>
      <c r="GT215" s="120"/>
      <c r="GU215" s="120"/>
      <c r="GV215" s="120"/>
      <c r="GW215" s="120"/>
      <c r="GX215" s="120"/>
      <c r="GY215" s="120"/>
      <c r="GZ215" s="120"/>
      <c r="HA215" s="120"/>
      <c r="HB215" s="120"/>
      <c r="HC215" s="120"/>
      <c r="HD215" s="120"/>
      <c r="HE215" s="120"/>
      <c r="HF215" s="120"/>
      <c r="HG215" s="120"/>
      <c r="HH215" s="120"/>
      <c r="HI215" s="120"/>
      <c r="HJ215" s="120"/>
      <c r="HK215" s="120"/>
      <c r="HL215" s="120"/>
      <c r="HM215" s="120"/>
      <c r="HN215" s="120"/>
      <c r="HO215" s="120"/>
      <c r="HP215" s="120"/>
      <c r="HQ215" s="120"/>
      <c r="HR215" s="120"/>
      <c r="HS215" s="120"/>
      <c r="HT215" s="120"/>
      <c r="HU215" s="120"/>
      <c r="HV215" s="120"/>
      <c r="HW215" s="120"/>
      <c r="HX215" s="120"/>
      <c r="HY215" s="120"/>
      <c r="HZ215" s="120"/>
      <c r="IA215" s="120"/>
      <c r="IB215" s="120"/>
      <c r="IC215" s="120"/>
      <c r="ID215" s="120"/>
      <c r="IE215" s="120"/>
    </row>
    <row r="216" spans="1:239" s="94" customFormat="1" ht="53.25" customHeight="1">
      <c r="A216" s="37">
        <v>21</v>
      </c>
      <c r="B216" s="151" t="s">
        <v>124</v>
      </c>
      <c r="C216" s="156" t="s">
        <v>555</v>
      </c>
      <c r="D216" s="149">
        <v>10014.373</v>
      </c>
      <c r="E216" s="36" t="s">
        <v>80</v>
      </c>
      <c r="F216" s="105" t="s">
        <v>535</v>
      </c>
      <c r="G216" s="105"/>
      <c r="H216" s="51" t="s">
        <v>24</v>
      </c>
      <c r="I216" s="39">
        <v>2015</v>
      </c>
      <c r="J216" s="39">
        <v>2017</v>
      </c>
      <c r="K216" s="184" t="s">
        <v>125</v>
      </c>
      <c r="L216" s="132">
        <v>10124</v>
      </c>
      <c r="M216" s="132"/>
      <c r="N216" s="150">
        <v>2171</v>
      </c>
      <c r="O216" s="118">
        <v>7843</v>
      </c>
      <c r="P216" s="118"/>
      <c r="Q216" s="118"/>
      <c r="R216" s="107">
        <v>2171</v>
      </c>
      <c r="S216" s="107"/>
      <c r="T216" s="118">
        <v>1000</v>
      </c>
      <c r="U216" s="499" t="s">
        <v>755</v>
      </c>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c r="CU216" s="120"/>
      <c r="CV216" s="120"/>
      <c r="CW216" s="120"/>
      <c r="CX216" s="120"/>
      <c r="CY216" s="120"/>
      <c r="CZ216" s="120"/>
      <c r="DA216" s="120"/>
      <c r="DB216" s="120"/>
      <c r="DC216" s="120"/>
      <c r="DD216" s="120"/>
      <c r="DE216" s="120"/>
      <c r="DF216" s="120"/>
      <c r="DG216" s="120"/>
      <c r="DH216" s="120"/>
      <c r="DI216" s="120"/>
      <c r="DJ216" s="120"/>
      <c r="DK216" s="120"/>
      <c r="DL216" s="120"/>
      <c r="DM216" s="120"/>
      <c r="DN216" s="120"/>
      <c r="DO216" s="120"/>
      <c r="DP216" s="120"/>
      <c r="DQ216" s="120"/>
      <c r="DR216" s="120"/>
      <c r="DS216" s="120"/>
      <c r="DT216" s="120"/>
      <c r="DU216" s="120"/>
      <c r="DV216" s="120"/>
      <c r="DW216" s="120"/>
      <c r="DX216" s="120"/>
      <c r="DY216" s="120"/>
      <c r="DZ216" s="120"/>
      <c r="EA216" s="120"/>
      <c r="EB216" s="120"/>
      <c r="EC216" s="120"/>
      <c r="ED216" s="120"/>
      <c r="EE216" s="120"/>
      <c r="EF216" s="120"/>
      <c r="EG216" s="120"/>
      <c r="EH216" s="120"/>
      <c r="EI216" s="120"/>
      <c r="EJ216" s="120"/>
      <c r="EK216" s="120"/>
      <c r="EL216" s="120"/>
      <c r="EM216" s="120"/>
      <c r="EN216" s="120"/>
      <c r="EO216" s="120"/>
      <c r="EP216" s="120"/>
      <c r="EQ216" s="120"/>
      <c r="ER216" s="120"/>
      <c r="ES216" s="120"/>
      <c r="ET216" s="120"/>
      <c r="EU216" s="120"/>
      <c r="EV216" s="120"/>
      <c r="EW216" s="120"/>
      <c r="EX216" s="120"/>
      <c r="EY216" s="120"/>
      <c r="EZ216" s="120"/>
      <c r="FA216" s="120"/>
      <c r="FB216" s="120"/>
      <c r="FC216" s="120"/>
      <c r="FD216" s="120"/>
      <c r="FE216" s="120"/>
      <c r="FF216" s="120"/>
      <c r="FG216" s="120"/>
      <c r="FH216" s="120"/>
      <c r="FI216" s="120"/>
      <c r="FJ216" s="120"/>
      <c r="FK216" s="120"/>
      <c r="FL216" s="120"/>
      <c r="FM216" s="120"/>
      <c r="FN216" s="120"/>
      <c r="FO216" s="120"/>
      <c r="FP216" s="120"/>
      <c r="FQ216" s="120"/>
      <c r="FR216" s="120"/>
      <c r="FS216" s="120"/>
      <c r="FT216" s="120"/>
      <c r="FU216" s="120"/>
      <c r="FV216" s="120"/>
      <c r="FW216" s="120"/>
      <c r="FX216" s="120"/>
      <c r="FY216" s="120"/>
      <c r="FZ216" s="120"/>
      <c r="GA216" s="120"/>
      <c r="GB216" s="120"/>
      <c r="GC216" s="120"/>
      <c r="GD216" s="120"/>
      <c r="GE216" s="120"/>
      <c r="GF216" s="120"/>
      <c r="GG216" s="120"/>
      <c r="GH216" s="120"/>
      <c r="GI216" s="120"/>
      <c r="GJ216" s="120"/>
      <c r="GK216" s="120"/>
      <c r="GL216" s="120"/>
      <c r="GM216" s="120"/>
      <c r="GN216" s="120"/>
      <c r="GO216" s="120"/>
      <c r="GP216" s="120"/>
      <c r="GQ216" s="120"/>
      <c r="GR216" s="120"/>
      <c r="GS216" s="120"/>
      <c r="GT216" s="120"/>
      <c r="GU216" s="120"/>
      <c r="GV216" s="120"/>
      <c r="GW216" s="120"/>
      <c r="GX216" s="120"/>
      <c r="GY216" s="120"/>
      <c r="GZ216" s="120"/>
      <c r="HA216" s="120"/>
      <c r="HB216" s="120"/>
      <c r="HC216" s="120"/>
      <c r="HD216" s="120"/>
      <c r="HE216" s="120"/>
      <c r="HF216" s="120"/>
      <c r="HG216" s="120"/>
      <c r="HH216" s="120"/>
      <c r="HI216" s="120"/>
      <c r="HJ216" s="120"/>
      <c r="HK216" s="120"/>
      <c r="HL216" s="120"/>
      <c r="HM216" s="120"/>
      <c r="HN216" s="120"/>
      <c r="HO216" s="120"/>
      <c r="HP216" s="120"/>
      <c r="HQ216" s="120"/>
      <c r="HR216" s="120"/>
      <c r="HS216" s="120"/>
      <c r="HT216" s="120"/>
      <c r="HU216" s="120"/>
      <c r="HV216" s="120"/>
      <c r="HW216" s="120"/>
      <c r="HX216" s="120"/>
      <c r="HY216" s="120"/>
      <c r="HZ216" s="120"/>
      <c r="IA216" s="120"/>
      <c r="IB216" s="120"/>
      <c r="IC216" s="120"/>
      <c r="ID216" s="120"/>
      <c r="IE216" s="120"/>
    </row>
    <row r="217" spans="1:239" s="120" customFormat="1" ht="31.5">
      <c r="A217" s="37">
        <v>22</v>
      </c>
      <c r="B217" s="151" t="s">
        <v>659</v>
      </c>
      <c r="C217" s="151"/>
      <c r="D217" s="153"/>
      <c r="E217" s="36" t="s">
        <v>80</v>
      </c>
      <c r="F217" s="105" t="s">
        <v>535</v>
      </c>
      <c r="G217" s="106"/>
      <c r="H217" s="51" t="s">
        <v>95</v>
      </c>
      <c r="I217" s="39">
        <v>2011</v>
      </c>
      <c r="J217" s="39">
        <v>2013</v>
      </c>
      <c r="K217" s="77" t="s">
        <v>660</v>
      </c>
      <c r="L217" s="35">
        <v>29493</v>
      </c>
      <c r="M217" s="35"/>
      <c r="N217" s="35"/>
      <c r="O217" s="35">
        <v>19345</v>
      </c>
      <c r="P217" s="35"/>
      <c r="Q217" s="35"/>
      <c r="R217" s="35"/>
      <c r="S217" s="35"/>
      <c r="T217" s="35">
        <v>2000</v>
      </c>
      <c r="U217" s="499" t="s">
        <v>943</v>
      </c>
    </row>
    <row r="218" spans="1:239" s="91" customFormat="1" ht="24.75" customHeight="1">
      <c r="A218" s="86" t="s">
        <v>825</v>
      </c>
      <c r="B218" s="189" t="s">
        <v>777</v>
      </c>
      <c r="C218" s="189"/>
      <c r="D218" s="189"/>
      <c r="E218" s="88"/>
      <c r="F218" s="89"/>
      <c r="G218" s="467"/>
      <c r="H218" s="102"/>
      <c r="I218" s="90"/>
      <c r="J218" s="90"/>
      <c r="K218" s="190"/>
      <c r="L218" s="88">
        <f>SUBTOTAL(109,L219:L231)</f>
        <v>443280</v>
      </c>
      <c r="M218" s="88">
        <f t="shared" ref="M218:T218" si="21">SUBTOTAL(109,M219:M231)</f>
        <v>0</v>
      </c>
      <c r="N218" s="88">
        <f t="shared" si="21"/>
        <v>237193.7</v>
      </c>
      <c r="O218" s="88">
        <f t="shared" si="21"/>
        <v>174154</v>
      </c>
      <c r="P218" s="88">
        <f t="shared" si="21"/>
        <v>0</v>
      </c>
      <c r="Q218" s="88">
        <f t="shared" si="21"/>
        <v>141604</v>
      </c>
      <c r="R218" s="88">
        <f t="shared" si="21"/>
        <v>29187</v>
      </c>
      <c r="S218" s="88">
        <f t="shared" si="21"/>
        <v>0</v>
      </c>
      <c r="T218" s="88">
        <f t="shared" si="21"/>
        <v>20044</v>
      </c>
      <c r="U218" s="475"/>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2"/>
      <c r="CP218" s="112"/>
      <c r="CQ218" s="112"/>
      <c r="CR218" s="112"/>
      <c r="CS218" s="112"/>
      <c r="CT218" s="112"/>
      <c r="CU218" s="112"/>
      <c r="CV218" s="112"/>
      <c r="CW218" s="112"/>
      <c r="CX218" s="112"/>
      <c r="CY218" s="112"/>
      <c r="CZ218" s="112"/>
      <c r="DA218" s="112"/>
      <c r="DB218" s="112"/>
      <c r="DC218" s="112"/>
      <c r="DD218" s="112"/>
      <c r="DE218" s="112"/>
      <c r="DF218" s="112"/>
      <c r="DG218" s="112"/>
      <c r="DH218" s="112"/>
      <c r="DI218" s="112"/>
      <c r="DJ218" s="112"/>
      <c r="DK218" s="112"/>
      <c r="DL218" s="112"/>
      <c r="DM218" s="112"/>
      <c r="DN218" s="112"/>
      <c r="DO218" s="112"/>
      <c r="DP218" s="112"/>
      <c r="DQ218" s="112"/>
      <c r="DR218" s="112"/>
      <c r="DS218" s="112"/>
      <c r="DT218" s="112"/>
      <c r="DU218" s="112"/>
      <c r="DV218" s="112"/>
      <c r="DW218" s="112"/>
      <c r="DX218" s="112"/>
      <c r="DY218" s="112"/>
      <c r="DZ218" s="112"/>
      <c r="EA218" s="112"/>
      <c r="EB218" s="112"/>
      <c r="EC218" s="112"/>
      <c r="ED218" s="112"/>
      <c r="EE218" s="112"/>
      <c r="EF218" s="112"/>
      <c r="EG218" s="112"/>
      <c r="EH218" s="112"/>
      <c r="EI218" s="112"/>
      <c r="EJ218" s="112"/>
      <c r="EK218" s="112"/>
      <c r="EL218" s="112"/>
      <c r="EM218" s="112"/>
      <c r="EN218" s="112"/>
      <c r="EO218" s="112"/>
      <c r="EP218" s="112"/>
      <c r="EQ218" s="112"/>
      <c r="ER218" s="112"/>
      <c r="ES218" s="112"/>
      <c r="ET218" s="112"/>
      <c r="EU218" s="112"/>
      <c r="EV218" s="112"/>
      <c r="EW218" s="112"/>
      <c r="EX218" s="112"/>
      <c r="EY218" s="112"/>
      <c r="EZ218" s="112"/>
      <c r="FA218" s="112"/>
      <c r="FB218" s="112"/>
      <c r="FC218" s="112"/>
      <c r="FD218" s="112"/>
      <c r="FE218" s="112"/>
      <c r="FF218" s="112"/>
      <c r="FG218" s="112"/>
      <c r="FH218" s="112"/>
      <c r="FI218" s="112"/>
      <c r="FJ218" s="112"/>
      <c r="FK218" s="112"/>
      <c r="FL218" s="112"/>
      <c r="FM218" s="112"/>
      <c r="FN218" s="112"/>
      <c r="FO218" s="112"/>
      <c r="FP218" s="112"/>
      <c r="FQ218" s="112"/>
      <c r="FR218" s="112"/>
      <c r="FS218" s="112"/>
      <c r="FT218" s="112"/>
      <c r="FU218" s="112"/>
      <c r="FV218" s="112"/>
      <c r="FW218" s="112"/>
      <c r="FX218" s="112"/>
      <c r="FY218" s="112"/>
      <c r="FZ218" s="112"/>
      <c r="GA218" s="112"/>
      <c r="GB218" s="112"/>
      <c r="GC218" s="112"/>
      <c r="GD218" s="112"/>
      <c r="GE218" s="112"/>
      <c r="GF218" s="112"/>
      <c r="GG218" s="112"/>
      <c r="GH218" s="112"/>
      <c r="GI218" s="112"/>
      <c r="GJ218" s="112"/>
      <c r="GK218" s="112"/>
      <c r="GL218" s="112"/>
      <c r="GM218" s="112"/>
      <c r="GN218" s="112"/>
      <c r="GO218" s="112"/>
      <c r="GP218" s="112"/>
      <c r="GQ218" s="112"/>
      <c r="GR218" s="112"/>
      <c r="GS218" s="112"/>
      <c r="GT218" s="112"/>
      <c r="GU218" s="112"/>
      <c r="GV218" s="112"/>
      <c r="GW218" s="112"/>
      <c r="GX218" s="112"/>
      <c r="GY218" s="112"/>
      <c r="GZ218" s="112"/>
      <c r="HA218" s="112"/>
      <c r="HB218" s="112"/>
      <c r="HC218" s="112"/>
      <c r="HD218" s="112"/>
      <c r="HE218" s="112"/>
      <c r="HF218" s="112"/>
      <c r="HG218" s="112"/>
      <c r="HH218" s="112"/>
      <c r="HI218" s="112"/>
      <c r="HJ218" s="112"/>
      <c r="HK218" s="112"/>
      <c r="HL218" s="112"/>
      <c r="HM218" s="112"/>
      <c r="HN218" s="112"/>
      <c r="HO218" s="112"/>
      <c r="HP218" s="112"/>
      <c r="HQ218" s="112"/>
      <c r="HR218" s="112"/>
      <c r="HS218" s="112"/>
      <c r="HT218" s="112"/>
      <c r="HU218" s="112"/>
      <c r="HV218" s="112"/>
      <c r="HW218" s="112"/>
      <c r="HX218" s="112"/>
      <c r="HY218" s="112"/>
      <c r="HZ218" s="112"/>
      <c r="IA218" s="112"/>
      <c r="IB218" s="112"/>
      <c r="IC218" s="112"/>
      <c r="ID218" s="112"/>
      <c r="IE218" s="112"/>
    </row>
    <row r="219" spans="1:239" s="91" customFormat="1" ht="31.5">
      <c r="A219" s="92">
        <v>1</v>
      </c>
      <c r="B219" s="115" t="s">
        <v>215</v>
      </c>
      <c r="C219" s="115"/>
      <c r="D219" s="115"/>
      <c r="E219" s="25" t="s">
        <v>107</v>
      </c>
      <c r="F219" s="27" t="s">
        <v>574</v>
      </c>
      <c r="G219" s="27"/>
      <c r="H219" s="36" t="s">
        <v>57</v>
      </c>
      <c r="I219" s="235">
        <v>2014</v>
      </c>
      <c r="J219" s="29">
        <v>2019</v>
      </c>
      <c r="K219" s="172" t="s">
        <v>216</v>
      </c>
      <c r="L219" s="35">
        <v>85119</v>
      </c>
      <c r="M219" s="35"/>
      <c r="N219" s="35">
        <v>50400</v>
      </c>
      <c r="O219" s="35">
        <v>42500</v>
      </c>
      <c r="P219" s="35"/>
      <c r="Q219" s="35">
        <f>O219</f>
        <v>42500</v>
      </c>
      <c r="R219" s="35"/>
      <c r="S219" s="35"/>
      <c r="T219" s="35">
        <v>2000</v>
      </c>
      <c r="U219" s="477" t="s">
        <v>745</v>
      </c>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c r="DF219" s="120"/>
      <c r="DG219" s="120"/>
      <c r="DH219" s="120"/>
      <c r="DI219" s="120"/>
      <c r="DJ219" s="120"/>
      <c r="DK219" s="120"/>
      <c r="DL219" s="120"/>
      <c r="DM219" s="120"/>
      <c r="DN219" s="120"/>
      <c r="DO219" s="120"/>
      <c r="DP219" s="120"/>
      <c r="DQ219" s="120"/>
      <c r="DR219" s="120"/>
      <c r="DS219" s="120"/>
      <c r="DT219" s="120"/>
      <c r="DU219" s="120"/>
      <c r="DV219" s="120"/>
      <c r="DW219" s="120"/>
      <c r="DX219" s="120"/>
      <c r="DY219" s="120"/>
      <c r="DZ219" s="120"/>
      <c r="EA219" s="120"/>
      <c r="EB219" s="120"/>
      <c r="EC219" s="120"/>
      <c r="ED219" s="120"/>
      <c r="EE219" s="120"/>
      <c r="EF219" s="120"/>
      <c r="EG219" s="120"/>
      <c r="EH219" s="120"/>
      <c r="EI219" s="120"/>
      <c r="EJ219" s="120"/>
      <c r="EK219" s="120"/>
      <c r="EL219" s="120"/>
      <c r="EM219" s="120"/>
      <c r="EN219" s="120"/>
      <c r="EO219" s="120"/>
      <c r="EP219" s="120"/>
      <c r="EQ219" s="120"/>
      <c r="ER219" s="120"/>
      <c r="ES219" s="120"/>
      <c r="ET219" s="120"/>
      <c r="EU219" s="120"/>
      <c r="EV219" s="120"/>
      <c r="EW219" s="120"/>
      <c r="EX219" s="120"/>
      <c r="EY219" s="120"/>
      <c r="EZ219" s="120"/>
      <c r="FA219" s="120"/>
      <c r="FB219" s="120"/>
      <c r="FC219" s="120"/>
      <c r="FD219" s="120"/>
      <c r="FE219" s="120"/>
      <c r="FF219" s="120"/>
      <c r="FG219" s="120"/>
      <c r="FH219" s="120"/>
      <c r="FI219" s="120"/>
      <c r="FJ219" s="120"/>
      <c r="FK219" s="120"/>
      <c r="FL219" s="120"/>
      <c r="FM219" s="120"/>
      <c r="FN219" s="120"/>
      <c r="FO219" s="120"/>
      <c r="FP219" s="120"/>
      <c r="FQ219" s="120"/>
      <c r="FR219" s="120"/>
      <c r="FS219" s="120"/>
      <c r="FT219" s="120"/>
      <c r="FU219" s="120"/>
      <c r="FV219" s="120"/>
      <c r="FW219" s="120"/>
      <c r="FX219" s="120"/>
      <c r="FY219" s="120"/>
      <c r="FZ219" s="120"/>
      <c r="GA219" s="120"/>
      <c r="GB219" s="120"/>
      <c r="GC219" s="120"/>
      <c r="GD219" s="120"/>
      <c r="GE219" s="120"/>
      <c r="GF219" s="120"/>
      <c r="GG219" s="120"/>
      <c r="GH219" s="120"/>
      <c r="GI219" s="120"/>
      <c r="GJ219" s="120"/>
      <c r="GK219" s="120"/>
      <c r="GL219" s="120"/>
      <c r="GM219" s="120"/>
      <c r="GN219" s="120"/>
      <c r="GO219" s="120"/>
      <c r="GP219" s="120"/>
      <c r="GQ219" s="120"/>
      <c r="GR219" s="120"/>
      <c r="GS219" s="120"/>
      <c r="GT219" s="120"/>
      <c r="GU219" s="120"/>
      <c r="GV219" s="120"/>
      <c r="GW219" s="120"/>
      <c r="GX219" s="120"/>
      <c r="GY219" s="120"/>
      <c r="GZ219" s="120"/>
      <c r="HA219" s="120"/>
      <c r="HB219" s="120"/>
      <c r="HC219" s="120"/>
      <c r="HD219" s="120"/>
      <c r="HE219" s="120"/>
      <c r="HF219" s="120"/>
      <c r="HG219" s="120"/>
      <c r="HH219" s="120"/>
      <c r="HI219" s="120"/>
      <c r="HJ219" s="120"/>
      <c r="HK219" s="120"/>
      <c r="HL219" s="120"/>
      <c r="HM219" s="120"/>
      <c r="HN219" s="120"/>
      <c r="HO219" s="120"/>
      <c r="HP219" s="120"/>
      <c r="HQ219" s="120"/>
      <c r="HR219" s="120"/>
      <c r="HS219" s="120"/>
      <c r="HT219" s="120"/>
      <c r="HU219" s="120"/>
      <c r="HV219" s="120"/>
      <c r="HW219" s="120"/>
      <c r="HX219" s="120"/>
      <c r="HY219" s="120"/>
      <c r="HZ219" s="120"/>
      <c r="IA219" s="120"/>
      <c r="IB219" s="120"/>
      <c r="IC219" s="120"/>
      <c r="ID219" s="120"/>
      <c r="IE219" s="120"/>
    </row>
    <row r="220" spans="1:239" s="120" customFormat="1" ht="38.25">
      <c r="A220" s="92">
        <v>2</v>
      </c>
      <c r="B220" s="108" t="s">
        <v>223</v>
      </c>
      <c r="C220" s="108"/>
      <c r="D220" s="125"/>
      <c r="E220" s="25" t="s">
        <v>99</v>
      </c>
      <c r="F220" s="27" t="s">
        <v>574</v>
      </c>
      <c r="G220" s="27"/>
      <c r="H220" s="36" t="s">
        <v>537</v>
      </c>
      <c r="I220" s="29">
        <v>2015</v>
      </c>
      <c r="J220" s="29">
        <v>2020</v>
      </c>
      <c r="K220" s="204" t="s">
        <v>224</v>
      </c>
      <c r="L220" s="35">
        <v>139630</v>
      </c>
      <c r="M220" s="35"/>
      <c r="N220" s="35">
        <v>17000</v>
      </c>
      <c r="O220" s="35">
        <f>27781+2673</f>
        <v>30454</v>
      </c>
      <c r="P220" s="35"/>
      <c r="Q220" s="35">
        <f>7781+2673</f>
        <v>10454</v>
      </c>
      <c r="R220" s="35"/>
      <c r="S220" s="35"/>
      <c r="T220" s="35">
        <v>2000</v>
      </c>
      <c r="U220" s="477" t="s">
        <v>748</v>
      </c>
    </row>
    <row r="221" spans="1:239" s="101" customFormat="1" ht="31.5">
      <c r="A221" s="92">
        <v>3</v>
      </c>
      <c r="B221" s="236" t="s">
        <v>213</v>
      </c>
      <c r="C221" s="148"/>
      <c r="D221" s="237"/>
      <c r="E221" s="25" t="s">
        <v>71</v>
      </c>
      <c r="F221" s="27" t="s">
        <v>574</v>
      </c>
      <c r="G221" s="27"/>
      <c r="H221" s="25" t="s">
        <v>57</v>
      </c>
      <c r="I221" s="29">
        <v>2014</v>
      </c>
      <c r="J221" s="29">
        <v>2017</v>
      </c>
      <c r="K221" s="181" t="s">
        <v>214</v>
      </c>
      <c r="L221" s="128">
        <v>29392</v>
      </c>
      <c r="M221" s="128"/>
      <c r="N221" s="128">
        <v>29392</v>
      </c>
      <c r="O221" s="128">
        <f>15464+3872</f>
        <v>19336</v>
      </c>
      <c r="P221" s="128"/>
      <c r="Q221" s="128">
        <f>O221</f>
        <v>19336</v>
      </c>
      <c r="R221" s="128"/>
      <c r="S221" s="128"/>
      <c r="T221" s="128">
        <v>2000</v>
      </c>
      <c r="U221" s="477" t="s">
        <v>751</v>
      </c>
    </row>
    <row r="222" spans="1:239" s="101" customFormat="1" ht="31.5">
      <c r="A222" s="92">
        <v>4</v>
      </c>
      <c r="B222" s="144" t="s">
        <v>209</v>
      </c>
      <c r="C222" s="115"/>
      <c r="D222" s="145"/>
      <c r="E222" s="25" t="s">
        <v>71</v>
      </c>
      <c r="F222" s="27" t="s">
        <v>574</v>
      </c>
      <c r="G222" s="27"/>
      <c r="H222" s="146" t="s">
        <v>101</v>
      </c>
      <c r="I222" s="29">
        <v>2015</v>
      </c>
      <c r="J222" s="29">
        <v>2017</v>
      </c>
      <c r="K222" s="180" t="s">
        <v>210</v>
      </c>
      <c r="L222" s="128">
        <v>23156</v>
      </c>
      <c r="M222" s="128"/>
      <c r="N222" s="128">
        <f>L222</f>
        <v>23156</v>
      </c>
      <c r="O222" s="128">
        <v>11456</v>
      </c>
      <c r="P222" s="128"/>
      <c r="Q222" s="128">
        <f>O222</f>
        <v>11456</v>
      </c>
      <c r="R222" s="128">
        <v>9084</v>
      </c>
      <c r="S222" s="128"/>
      <c r="T222" s="128">
        <v>2000</v>
      </c>
      <c r="U222" s="477" t="s">
        <v>807</v>
      </c>
    </row>
    <row r="223" spans="1:239" s="120" customFormat="1" ht="31.5">
      <c r="A223" s="92">
        <v>5</v>
      </c>
      <c r="B223" s="151" t="s">
        <v>207</v>
      </c>
      <c r="C223" s="151"/>
      <c r="D223" s="153"/>
      <c r="E223" s="36" t="s">
        <v>80</v>
      </c>
      <c r="F223" s="106" t="s">
        <v>574</v>
      </c>
      <c r="G223" s="106"/>
      <c r="H223" s="36" t="s">
        <v>10</v>
      </c>
      <c r="I223" s="39">
        <v>2014</v>
      </c>
      <c r="J223" s="39">
        <v>2018</v>
      </c>
      <c r="K223" s="176" t="s">
        <v>656</v>
      </c>
      <c r="L223" s="35">
        <v>46489</v>
      </c>
      <c r="M223" s="35"/>
      <c r="N223" s="35">
        <v>46489</v>
      </c>
      <c r="O223" s="35">
        <f>14500+10687</f>
        <v>25187</v>
      </c>
      <c r="P223" s="35"/>
      <c r="Q223" s="35">
        <f>O223</f>
        <v>25187</v>
      </c>
      <c r="R223" s="35">
        <v>4820</v>
      </c>
      <c r="S223" s="35"/>
      <c r="T223" s="35">
        <v>2000</v>
      </c>
      <c r="U223" s="477" t="s">
        <v>767</v>
      </c>
    </row>
    <row r="224" spans="1:239" s="120" customFormat="1" ht="25.5">
      <c r="A224" s="92">
        <v>6</v>
      </c>
      <c r="B224" s="151" t="s">
        <v>217</v>
      </c>
      <c r="C224" s="151"/>
      <c r="D224" s="153"/>
      <c r="E224" s="36" t="s">
        <v>80</v>
      </c>
      <c r="F224" s="106" t="s">
        <v>574</v>
      </c>
      <c r="G224" s="106"/>
      <c r="H224" s="154" t="s">
        <v>101</v>
      </c>
      <c r="I224" s="39">
        <v>2014</v>
      </c>
      <c r="J224" s="39">
        <v>2016</v>
      </c>
      <c r="K224" s="176" t="s">
        <v>218</v>
      </c>
      <c r="L224" s="35">
        <v>32732</v>
      </c>
      <c r="M224" s="35"/>
      <c r="N224" s="35">
        <v>27732</v>
      </c>
      <c r="O224" s="35">
        <v>16550</v>
      </c>
      <c r="P224" s="35"/>
      <c r="Q224" s="35">
        <v>10000</v>
      </c>
      <c r="R224" s="35">
        <v>7924</v>
      </c>
      <c r="S224" s="35"/>
      <c r="T224" s="35">
        <v>5000</v>
      </c>
      <c r="U224" s="477" t="s">
        <v>810</v>
      </c>
    </row>
    <row r="225" spans="1:239" s="120" customFormat="1" ht="31.5">
      <c r="A225" s="92">
        <v>7</v>
      </c>
      <c r="B225" s="121" t="s">
        <v>225</v>
      </c>
      <c r="C225" s="121"/>
      <c r="D225" s="121"/>
      <c r="E225" s="162" t="s">
        <v>76</v>
      </c>
      <c r="F225" s="106" t="s">
        <v>574</v>
      </c>
      <c r="G225" s="106"/>
      <c r="H225" s="51" t="s">
        <v>24</v>
      </c>
      <c r="I225" s="39">
        <v>2015</v>
      </c>
      <c r="J225" s="39">
        <v>2020</v>
      </c>
      <c r="K225" s="77" t="s">
        <v>226</v>
      </c>
      <c r="L225" s="35">
        <v>53939</v>
      </c>
      <c r="M225" s="35"/>
      <c r="N225" s="35">
        <v>13046</v>
      </c>
      <c r="O225" s="35">
        <v>9500</v>
      </c>
      <c r="P225" s="35"/>
      <c r="Q225" s="35">
        <v>3500</v>
      </c>
      <c r="R225" s="35">
        <v>2500</v>
      </c>
      <c r="S225" s="35"/>
      <c r="T225" s="35">
        <v>1000</v>
      </c>
      <c r="U225" s="477" t="s">
        <v>809</v>
      </c>
    </row>
    <row r="226" spans="1:239" s="120" customFormat="1" ht="31.5">
      <c r="A226" s="92">
        <v>8</v>
      </c>
      <c r="B226" s="119" t="s">
        <v>246</v>
      </c>
      <c r="C226" s="119"/>
      <c r="D226" s="119"/>
      <c r="E226" s="162" t="s">
        <v>76</v>
      </c>
      <c r="F226" s="106" t="s">
        <v>574</v>
      </c>
      <c r="G226" s="106"/>
      <c r="H226" s="36" t="s">
        <v>10</v>
      </c>
      <c r="I226" s="39">
        <v>2015</v>
      </c>
      <c r="J226" s="39">
        <v>2017</v>
      </c>
      <c r="K226" s="187" t="s">
        <v>247</v>
      </c>
      <c r="L226" s="35">
        <v>2398</v>
      </c>
      <c r="M226" s="35"/>
      <c r="N226" s="35">
        <v>2398</v>
      </c>
      <c r="O226" s="35">
        <f>850+699</f>
        <v>1549</v>
      </c>
      <c r="P226" s="35"/>
      <c r="Q226" s="35">
        <f>O226</f>
        <v>1549</v>
      </c>
      <c r="R226" s="35">
        <v>609</v>
      </c>
      <c r="S226" s="35"/>
      <c r="T226" s="35">
        <v>609</v>
      </c>
      <c r="U226" s="477" t="s">
        <v>771</v>
      </c>
    </row>
    <row r="227" spans="1:239" s="120" customFormat="1" ht="31.5">
      <c r="A227" s="92">
        <v>9</v>
      </c>
      <c r="B227" s="238" t="s">
        <v>651</v>
      </c>
      <c r="C227" s="238"/>
      <c r="D227" s="239"/>
      <c r="E227" s="25" t="s">
        <v>71</v>
      </c>
      <c r="F227" s="106" t="s">
        <v>574</v>
      </c>
      <c r="G227" s="240"/>
      <c r="H227" s="164" t="s">
        <v>10</v>
      </c>
      <c r="I227" s="39">
        <v>2013</v>
      </c>
      <c r="J227" s="39">
        <v>2015</v>
      </c>
      <c r="K227" s="241" t="s">
        <v>653</v>
      </c>
      <c r="L227" s="242">
        <v>4902</v>
      </c>
      <c r="M227" s="242"/>
      <c r="N227" s="243">
        <v>3432</v>
      </c>
      <c r="O227" s="168">
        <v>1700</v>
      </c>
      <c r="P227" s="244"/>
      <c r="Q227" s="168">
        <v>1700</v>
      </c>
      <c r="R227" s="243">
        <v>700</v>
      </c>
      <c r="S227" s="243"/>
      <c r="T227" s="245">
        <v>800</v>
      </c>
      <c r="U227" s="500" t="s">
        <v>846</v>
      </c>
      <c r="V227" s="246"/>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c r="DI227" s="246"/>
      <c r="DJ227" s="246"/>
      <c r="DK227" s="246"/>
      <c r="DL227" s="246"/>
      <c r="DM227" s="246"/>
      <c r="DN227" s="246"/>
      <c r="DO227" s="246"/>
      <c r="DP227" s="246"/>
      <c r="DQ227" s="246"/>
      <c r="DR227" s="246"/>
      <c r="DS227" s="246"/>
      <c r="DT227" s="246"/>
      <c r="DU227" s="246"/>
      <c r="DV227" s="246"/>
      <c r="DW227" s="246"/>
      <c r="DX227" s="246"/>
      <c r="DY227" s="246"/>
      <c r="DZ227" s="246"/>
      <c r="EA227" s="246"/>
      <c r="EB227" s="246"/>
      <c r="EC227" s="246"/>
      <c r="ED227" s="246"/>
      <c r="EE227" s="246"/>
      <c r="EF227" s="246"/>
      <c r="EG227" s="246"/>
      <c r="EH227" s="246"/>
      <c r="EI227" s="246"/>
      <c r="EJ227" s="246"/>
      <c r="EK227" s="246"/>
      <c r="EL227" s="246"/>
      <c r="EM227" s="246"/>
      <c r="EN227" s="246"/>
      <c r="EO227" s="246"/>
      <c r="EP227" s="246"/>
      <c r="EQ227" s="246"/>
      <c r="ER227" s="246"/>
      <c r="ES227" s="246"/>
      <c r="ET227" s="246"/>
      <c r="EU227" s="246"/>
      <c r="EV227" s="246"/>
      <c r="EW227" s="246"/>
      <c r="EX227" s="246"/>
      <c r="EY227" s="246"/>
      <c r="EZ227" s="246"/>
      <c r="FA227" s="246"/>
      <c r="FB227" s="246"/>
      <c r="FC227" s="246"/>
      <c r="FD227" s="246"/>
      <c r="FE227" s="246"/>
      <c r="FF227" s="246"/>
      <c r="FG227" s="246"/>
      <c r="FH227" s="246"/>
      <c r="FI227" s="246"/>
      <c r="FJ227" s="246"/>
      <c r="FK227" s="246"/>
      <c r="FL227" s="246"/>
      <c r="FM227" s="246"/>
      <c r="FN227" s="246"/>
      <c r="FO227" s="246"/>
      <c r="FP227" s="246"/>
      <c r="FQ227" s="246"/>
      <c r="FR227" s="246"/>
      <c r="FS227" s="246"/>
      <c r="FT227" s="246"/>
      <c r="FU227" s="246"/>
      <c r="FV227" s="246"/>
      <c r="FW227" s="246"/>
      <c r="FX227" s="246"/>
      <c r="FY227" s="246"/>
      <c r="FZ227" s="246"/>
      <c r="GA227" s="246"/>
      <c r="GB227" s="246"/>
      <c r="GC227" s="246"/>
      <c r="GD227" s="246"/>
      <c r="GE227" s="246"/>
      <c r="GF227" s="246"/>
      <c r="GG227" s="246"/>
      <c r="GH227" s="246"/>
      <c r="GI227" s="246"/>
      <c r="GJ227" s="246"/>
      <c r="GK227" s="246"/>
      <c r="GL227" s="246"/>
      <c r="GM227" s="246"/>
      <c r="GN227" s="246"/>
      <c r="GO227" s="246"/>
      <c r="GP227" s="246"/>
      <c r="GQ227" s="246"/>
      <c r="GR227" s="246"/>
      <c r="GS227" s="246"/>
      <c r="GT227" s="246"/>
      <c r="GU227" s="246"/>
      <c r="GV227" s="246"/>
      <c r="GW227" s="246"/>
      <c r="GX227" s="246"/>
      <c r="GY227" s="246"/>
      <c r="GZ227" s="246"/>
      <c r="HA227" s="246"/>
      <c r="HB227" s="246"/>
      <c r="HC227" s="246"/>
      <c r="HD227" s="246"/>
      <c r="HE227" s="246"/>
      <c r="HF227" s="246"/>
      <c r="HG227" s="246"/>
      <c r="HH227" s="246"/>
      <c r="HI227" s="246"/>
      <c r="HJ227" s="246"/>
      <c r="HK227" s="246"/>
      <c r="HL227" s="246"/>
      <c r="HM227" s="246"/>
      <c r="HN227" s="246"/>
      <c r="HO227" s="246"/>
      <c r="HP227" s="246"/>
      <c r="HQ227" s="246"/>
      <c r="HR227" s="246"/>
      <c r="HS227" s="246"/>
      <c r="HT227" s="112"/>
      <c r="HU227" s="112"/>
      <c r="HV227" s="112"/>
      <c r="HW227" s="112"/>
      <c r="HX227" s="112"/>
      <c r="HY227" s="112"/>
      <c r="HZ227" s="112"/>
      <c r="IA227" s="112"/>
      <c r="IB227" s="112"/>
      <c r="IC227" s="112"/>
      <c r="ID227" s="112"/>
      <c r="IE227" s="112"/>
    </row>
    <row r="228" spans="1:239" s="120" customFormat="1" ht="52.5" customHeight="1">
      <c r="A228" s="92">
        <v>10</v>
      </c>
      <c r="B228" s="238" t="s">
        <v>652</v>
      </c>
      <c r="C228" s="238"/>
      <c r="D228" s="239"/>
      <c r="E228" s="25" t="s">
        <v>71</v>
      </c>
      <c r="F228" s="106" t="s">
        <v>574</v>
      </c>
      <c r="G228" s="240"/>
      <c r="H228" s="164" t="s">
        <v>10</v>
      </c>
      <c r="I228" s="39">
        <v>2015</v>
      </c>
      <c r="J228" s="39">
        <v>2017</v>
      </c>
      <c r="K228" s="241" t="s">
        <v>654</v>
      </c>
      <c r="L228" s="242">
        <v>4581</v>
      </c>
      <c r="M228" s="242"/>
      <c r="N228" s="243">
        <f>L228*0.7</f>
        <v>3206.7</v>
      </c>
      <c r="O228" s="168">
        <v>1200</v>
      </c>
      <c r="P228" s="244"/>
      <c r="Q228" s="168">
        <v>1200</v>
      </c>
      <c r="R228" s="243"/>
      <c r="S228" s="243"/>
      <c r="T228" s="245">
        <v>800</v>
      </c>
      <c r="U228" s="500" t="s">
        <v>846</v>
      </c>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c r="DI228" s="246"/>
      <c r="DJ228" s="246"/>
      <c r="DK228" s="246"/>
      <c r="DL228" s="246"/>
      <c r="DM228" s="246"/>
      <c r="DN228" s="246"/>
      <c r="DO228" s="246"/>
      <c r="DP228" s="246"/>
      <c r="DQ228" s="246"/>
      <c r="DR228" s="246"/>
      <c r="DS228" s="246"/>
      <c r="DT228" s="246"/>
      <c r="DU228" s="246"/>
      <c r="DV228" s="246"/>
      <c r="DW228" s="246"/>
      <c r="DX228" s="246"/>
      <c r="DY228" s="246"/>
      <c r="DZ228" s="246"/>
      <c r="EA228" s="246"/>
      <c r="EB228" s="246"/>
      <c r="EC228" s="246"/>
      <c r="ED228" s="246"/>
      <c r="EE228" s="246"/>
      <c r="EF228" s="246"/>
      <c r="EG228" s="246"/>
      <c r="EH228" s="246"/>
      <c r="EI228" s="246"/>
      <c r="EJ228" s="246"/>
      <c r="EK228" s="246"/>
      <c r="EL228" s="246"/>
      <c r="EM228" s="246"/>
      <c r="EN228" s="246"/>
      <c r="EO228" s="246"/>
      <c r="EP228" s="246"/>
      <c r="EQ228" s="246"/>
      <c r="ER228" s="246"/>
      <c r="ES228" s="246"/>
      <c r="ET228" s="246"/>
      <c r="EU228" s="246"/>
      <c r="EV228" s="246"/>
      <c r="EW228" s="246"/>
      <c r="EX228" s="246"/>
      <c r="EY228" s="246"/>
      <c r="EZ228" s="246"/>
      <c r="FA228" s="246"/>
      <c r="FB228" s="246"/>
      <c r="FC228" s="246"/>
      <c r="FD228" s="246"/>
      <c r="FE228" s="246"/>
      <c r="FF228" s="246"/>
      <c r="FG228" s="246"/>
      <c r="FH228" s="246"/>
      <c r="FI228" s="246"/>
      <c r="FJ228" s="246"/>
      <c r="FK228" s="246"/>
      <c r="FL228" s="246"/>
      <c r="FM228" s="246"/>
      <c r="FN228" s="246"/>
      <c r="FO228" s="246"/>
      <c r="FP228" s="246"/>
      <c r="FQ228" s="246"/>
      <c r="FR228" s="246"/>
      <c r="FS228" s="246"/>
      <c r="FT228" s="246"/>
      <c r="FU228" s="246"/>
      <c r="FV228" s="246"/>
      <c r="FW228" s="246"/>
      <c r="FX228" s="246"/>
      <c r="FY228" s="246"/>
      <c r="FZ228" s="246"/>
      <c r="GA228" s="246"/>
      <c r="GB228" s="246"/>
      <c r="GC228" s="246"/>
      <c r="GD228" s="246"/>
      <c r="GE228" s="246"/>
      <c r="GF228" s="246"/>
      <c r="GG228" s="246"/>
      <c r="GH228" s="246"/>
      <c r="GI228" s="246"/>
      <c r="GJ228" s="246"/>
      <c r="GK228" s="246"/>
      <c r="GL228" s="246"/>
      <c r="GM228" s="246"/>
      <c r="GN228" s="246"/>
      <c r="GO228" s="246"/>
      <c r="GP228" s="246"/>
      <c r="GQ228" s="246"/>
      <c r="GR228" s="246"/>
      <c r="GS228" s="246"/>
      <c r="GT228" s="246"/>
      <c r="GU228" s="246"/>
      <c r="GV228" s="246"/>
      <c r="GW228" s="246"/>
      <c r="GX228" s="246"/>
      <c r="GY228" s="246"/>
      <c r="GZ228" s="246"/>
      <c r="HA228" s="246"/>
      <c r="HB228" s="246"/>
      <c r="HC228" s="246"/>
      <c r="HD228" s="246"/>
      <c r="HE228" s="246"/>
      <c r="HF228" s="246"/>
      <c r="HG228" s="246"/>
      <c r="HH228" s="246"/>
      <c r="HI228" s="246"/>
      <c r="HJ228" s="246"/>
      <c r="HK228" s="246"/>
      <c r="HL228" s="246"/>
      <c r="HM228" s="246"/>
      <c r="HN228" s="246"/>
      <c r="HO228" s="246"/>
      <c r="HP228" s="246"/>
      <c r="HQ228" s="246"/>
      <c r="HR228" s="246"/>
      <c r="HS228" s="246"/>
      <c r="HT228" s="112"/>
      <c r="HU228" s="112"/>
      <c r="HV228" s="112"/>
      <c r="HW228" s="112"/>
      <c r="HX228" s="112"/>
      <c r="HY228" s="112"/>
      <c r="HZ228" s="112"/>
      <c r="IA228" s="112"/>
      <c r="IB228" s="112"/>
      <c r="IC228" s="112"/>
      <c r="ID228" s="112"/>
      <c r="IE228" s="112"/>
    </row>
    <row r="229" spans="1:239" s="120" customFormat="1" ht="63">
      <c r="A229" s="37">
        <v>11</v>
      </c>
      <c r="B229" s="108" t="s">
        <v>272</v>
      </c>
      <c r="C229" s="108"/>
      <c r="D229" s="108"/>
      <c r="E229" s="162" t="s">
        <v>76</v>
      </c>
      <c r="F229" s="106" t="s">
        <v>574</v>
      </c>
      <c r="G229" s="106"/>
      <c r="H229" s="36" t="s">
        <v>10</v>
      </c>
      <c r="I229" s="39">
        <v>2014</v>
      </c>
      <c r="J229" s="39">
        <v>2016</v>
      </c>
      <c r="K229" s="186" t="s">
        <v>273</v>
      </c>
      <c r="L229" s="35">
        <v>15239</v>
      </c>
      <c r="M229" s="35"/>
      <c r="N229" s="35">
        <v>15239</v>
      </c>
      <c r="O229" s="35">
        <v>10500</v>
      </c>
      <c r="P229" s="35"/>
      <c r="Q229" s="35">
        <v>10500</v>
      </c>
      <c r="R229" s="35">
        <v>3215</v>
      </c>
      <c r="S229" s="35"/>
      <c r="T229" s="35">
        <v>1000</v>
      </c>
      <c r="U229" s="500" t="s">
        <v>756</v>
      </c>
    </row>
    <row r="230" spans="1:239" s="120" customFormat="1" ht="56.25" customHeight="1">
      <c r="A230" s="92">
        <v>12</v>
      </c>
      <c r="B230" s="151" t="s">
        <v>662</v>
      </c>
      <c r="C230" s="151"/>
      <c r="D230" s="153"/>
      <c r="E230" s="36" t="s">
        <v>76</v>
      </c>
      <c r="F230" s="106" t="s">
        <v>574</v>
      </c>
      <c r="G230" s="106"/>
      <c r="H230" s="51" t="s">
        <v>85</v>
      </c>
      <c r="I230" s="39">
        <v>2012</v>
      </c>
      <c r="J230" s="39">
        <v>2014</v>
      </c>
      <c r="K230" s="77" t="s">
        <v>663</v>
      </c>
      <c r="L230" s="35">
        <v>3109</v>
      </c>
      <c r="M230" s="35"/>
      <c r="N230" s="35">
        <v>3109</v>
      </c>
      <c r="O230" s="35">
        <v>2222</v>
      </c>
      <c r="P230" s="35"/>
      <c r="Q230" s="35">
        <v>2222</v>
      </c>
      <c r="R230" s="35"/>
      <c r="S230" s="35"/>
      <c r="T230" s="35">
        <v>500</v>
      </c>
      <c r="U230" s="477" t="s">
        <v>766</v>
      </c>
    </row>
    <row r="231" spans="1:239" s="101" customFormat="1" ht="44.25" customHeight="1">
      <c r="A231" s="92">
        <v>13</v>
      </c>
      <c r="B231" s="114" t="s">
        <v>637</v>
      </c>
      <c r="C231" s="108"/>
      <c r="D231" s="125"/>
      <c r="E231" s="162" t="s">
        <v>71</v>
      </c>
      <c r="F231" s="27" t="s">
        <v>574</v>
      </c>
      <c r="G231" s="27"/>
      <c r="H231" s="66" t="s">
        <v>15</v>
      </c>
      <c r="I231" s="29">
        <v>2015</v>
      </c>
      <c r="J231" s="29">
        <v>2016</v>
      </c>
      <c r="K231" s="170" t="s">
        <v>647</v>
      </c>
      <c r="L231" s="128">
        <v>2594</v>
      </c>
      <c r="M231" s="128"/>
      <c r="N231" s="128">
        <v>2594</v>
      </c>
      <c r="O231" s="128">
        <v>2000</v>
      </c>
      <c r="P231" s="128"/>
      <c r="Q231" s="128">
        <v>2000</v>
      </c>
      <c r="R231" s="128">
        <v>335</v>
      </c>
      <c r="S231" s="128"/>
      <c r="T231" s="35">
        <v>335</v>
      </c>
      <c r="U231" s="477" t="s">
        <v>753</v>
      </c>
      <c r="V231" s="104"/>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4"/>
      <c r="BP231" s="104"/>
      <c r="BQ231" s="104"/>
      <c r="BR231" s="104"/>
      <c r="BS231" s="104"/>
      <c r="BT231" s="104"/>
      <c r="BU231" s="104"/>
      <c r="BV231" s="104"/>
      <c r="BW231" s="104"/>
      <c r="BX231" s="104"/>
      <c r="BY231" s="104"/>
      <c r="BZ231" s="104"/>
      <c r="CA231" s="104"/>
      <c r="CB231" s="104"/>
      <c r="CC231" s="104"/>
      <c r="CD231" s="104"/>
      <c r="CE231" s="104"/>
      <c r="CF231" s="104"/>
      <c r="CG231" s="104"/>
      <c r="CH231" s="104"/>
      <c r="CI231" s="104"/>
      <c r="CJ231" s="104"/>
      <c r="CK231" s="104"/>
      <c r="CL231" s="104"/>
      <c r="CM231" s="104"/>
      <c r="CN231" s="104"/>
      <c r="CO231" s="104"/>
      <c r="CP231" s="104"/>
      <c r="CQ231" s="104"/>
      <c r="CR231" s="104"/>
      <c r="CS231" s="104"/>
      <c r="CT231" s="104"/>
      <c r="CU231" s="104"/>
      <c r="CV231" s="104"/>
      <c r="CW231" s="104"/>
      <c r="CX231" s="104"/>
      <c r="CY231" s="104"/>
      <c r="CZ231" s="104"/>
      <c r="DA231" s="104"/>
      <c r="DB231" s="104"/>
      <c r="DC231" s="104"/>
      <c r="DD231" s="104"/>
      <c r="DE231" s="104"/>
      <c r="DF231" s="104"/>
      <c r="DG231" s="104"/>
      <c r="DH231" s="104"/>
      <c r="DI231" s="104"/>
      <c r="DJ231" s="104"/>
      <c r="DK231" s="104"/>
      <c r="DL231" s="104"/>
      <c r="DM231" s="104"/>
      <c r="DN231" s="104"/>
      <c r="DO231" s="104"/>
      <c r="DP231" s="104"/>
      <c r="DQ231" s="104"/>
      <c r="DR231" s="104"/>
      <c r="DS231" s="104"/>
      <c r="DT231" s="104"/>
      <c r="DU231" s="104"/>
      <c r="DV231" s="104"/>
      <c r="DW231" s="104"/>
      <c r="DX231" s="104"/>
      <c r="DY231" s="104"/>
      <c r="DZ231" s="104"/>
      <c r="EA231" s="104"/>
      <c r="EB231" s="104"/>
      <c r="EC231" s="104"/>
      <c r="ED231" s="104"/>
      <c r="EE231" s="104"/>
      <c r="EF231" s="104"/>
      <c r="EG231" s="104"/>
      <c r="EH231" s="104"/>
      <c r="EI231" s="104"/>
      <c r="EJ231" s="104"/>
      <c r="EK231" s="104"/>
      <c r="EL231" s="104"/>
      <c r="EM231" s="104"/>
      <c r="EN231" s="104"/>
      <c r="EO231" s="104"/>
      <c r="EP231" s="104"/>
      <c r="EQ231" s="104"/>
      <c r="ER231" s="104"/>
      <c r="ES231" s="104"/>
      <c r="ET231" s="104"/>
      <c r="EU231" s="104"/>
      <c r="EV231" s="104"/>
      <c r="EW231" s="104"/>
      <c r="EX231" s="104"/>
      <c r="EY231" s="104"/>
      <c r="EZ231" s="104"/>
      <c r="FA231" s="104"/>
      <c r="FB231" s="104"/>
      <c r="FC231" s="104"/>
      <c r="FD231" s="104"/>
      <c r="FE231" s="104"/>
      <c r="FF231" s="104"/>
      <c r="FG231" s="104"/>
      <c r="FH231" s="104"/>
      <c r="FI231" s="104"/>
      <c r="FJ231" s="104"/>
      <c r="FK231" s="104"/>
      <c r="FL231" s="104"/>
      <c r="FM231" s="104"/>
      <c r="FN231" s="104"/>
      <c r="FO231" s="104"/>
      <c r="FP231" s="104"/>
      <c r="FQ231" s="104"/>
      <c r="FR231" s="104"/>
      <c r="FS231" s="104"/>
      <c r="FT231" s="104"/>
      <c r="FU231" s="104"/>
      <c r="FV231" s="104"/>
      <c r="FW231" s="104"/>
      <c r="FX231" s="104"/>
      <c r="FY231" s="104"/>
      <c r="FZ231" s="104"/>
      <c r="GA231" s="104"/>
      <c r="GB231" s="104"/>
      <c r="GC231" s="104"/>
      <c r="GD231" s="104"/>
      <c r="GE231" s="104"/>
      <c r="GF231" s="104"/>
      <c r="GG231" s="104"/>
      <c r="GH231" s="104"/>
      <c r="GI231" s="104"/>
      <c r="GJ231" s="104"/>
      <c r="GK231" s="104"/>
      <c r="GL231" s="104"/>
      <c r="GM231" s="104"/>
      <c r="GN231" s="104"/>
      <c r="GO231" s="104"/>
      <c r="GP231" s="104"/>
      <c r="GQ231" s="104"/>
      <c r="GR231" s="104"/>
      <c r="GS231" s="104"/>
      <c r="GT231" s="104"/>
      <c r="GU231" s="104"/>
      <c r="GV231" s="104"/>
      <c r="GW231" s="104"/>
      <c r="GX231" s="104"/>
      <c r="GY231" s="104"/>
      <c r="GZ231" s="104"/>
      <c r="HA231" s="104"/>
      <c r="HB231" s="104"/>
      <c r="HC231" s="104"/>
      <c r="HD231" s="104"/>
      <c r="HE231" s="104"/>
      <c r="HF231" s="104"/>
      <c r="HG231" s="104"/>
      <c r="HH231" s="104"/>
      <c r="HI231" s="104"/>
      <c r="HJ231" s="104"/>
      <c r="HK231" s="104"/>
      <c r="HL231" s="104"/>
      <c r="HM231" s="104"/>
      <c r="HN231" s="104"/>
      <c r="HO231" s="104"/>
      <c r="HP231" s="104"/>
      <c r="HQ231" s="104"/>
      <c r="HR231" s="104"/>
      <c r="HS231" s="104"/>
      <c r="HT231" s="104"/>
      <c r="HU231" s="104"/>
      <c r="HV231" s="104"/>
      <c r="HW231" s="104"/>
      <c r="HX231" s="104"/>
      <c r="HY231" s="104"/>
      <c r="HZ231" s="104"/>
      <c r="IA231" s="104"/>
      <c r="IB231" s="104"/>
      <c r="IC231" s="104"/>
      <c r="ID231" s="104"/>
      <c r="IE231" s="104"/>
    </row>
    <row r="232" spans="1:239" s="113" customFormat="1" ht="36.75" customHeight="1">
      <c r="A232" s="86" t="s">
        <v>732</v>
      </c>
      <c r="B232" s="448" t="s">
        <v>733</v>
      </c>
      <c r="C232" s="114"/>
      <c r="D232" s="114"/>
      <c r="E232" s="109"/>
      <c r="F232" s="96"/>
      <c r="G232" s="191"/>
      <c r="H232" s="25"/>
      <c r="I232" s="29"/>
      <c r="J232" s="29"/>
      <c r="K232" s="247"/>
      <c r="L232" s="88">
        <f>SUBTOTAL(109,L233:L243)</f>
        <v>30316</v>
      </c>
      <c r="M232" s="88">
        <f t="shared" ref="M232:T232" si="22">SUBTOTAL(109,M233:M243)</f>
        <v>0</v>
      </c>
      <c r="N232" s="88">
        <f t="shared" si="22"/>
        <v>26843</v>
      </c>
      <c r="O232" s="88">
        <f t="shared" si="22"/>
        <v>16042</v>
      </c>
      <c r="P232" s="88">
        <f t="shared" si="22"/>
        <v>0</v>
      </c>
      <c r="Q232" s="88">
        <f t="shared" si="22"/>
        <v>12569</v>
      </c>
      <c r="R232" s="88">
        <f t="shared" si="22"/>
        <v>0</v>
      </c>
      <c r="S232" s="88">
        <f t="shared" si="22"/>
        <v>0</v>
      </c>
      <c r="T232" s="88">
        <f t="shared" si="22"/>
        <v>15000</v>
      </c>
      <c r="U232" s="477"/>
      <c r="V232" s="155"/>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c r="CG232" s="155"/>
      <c r="CH232" s="155"/>
      <c r="CI232" s="155"/>
      <c r="CJ232" s="155"/>
      <c r="CK232" s="155"/>
      <c r="CL232" s="155"/>
      <c r="CM232" s="155"/>
      <c r="CN232" s="155"/>
      <c r="CO232" s="155"/>
      <c r="CP232" s="155"/>
      <c r="CQ232" s="155"/>
      <c r="CR232" s="155"/>
      <c r="CS232" s="155"/>
      <c r="CT232" s="155"/>
      <c r="CU232" s="155"/>
      <c r="CV232" s="155"/>
      <c r="CW232" s="155"/>
      <c r="CX232" s="155"/>
      <c r="CY232" s="155"/>
      <c r="CZ232" s="155"/>
      <c r="DA232" s="155"/>
      <c r="DB232" s="155"/>
      <c r="DC232" s="155"/>
      <c r="DD232" s="155"/>
      <c r="DE232" s="155"/>
      <c r="DF232" s="155"/>
      <c r="DG232" s="155"/>
      <c r="DH232" s="155"/>
      <c r="DI232" s="155"/>
      <c r="DJ232" s="155"/>
      <c r="DK232" s="155"/>
      <c r="DL232" s="155"/>
      <c r="DM232" s="155"/>
      <c r="DN232" s="155"/>
      <c r="DO232" s="155"/>
      <c r="DP232" s="155"/>
      <c r="DQ232" s="155"/>
      <c r="DR232" s="155"/>
      <c r="DS232" s="155"/>
      <c r="DT232" s="155"/>
      <c r="DU232" s="155"/>
      <c r="DV232" s="155"/>
      <c r="DW232" s="155"/>
      <c r="DX232" s="155"/>
      <c r="DY232" s="155"/>
      <c r="DZ232" s="155"/>
      <c r="EA232" s="155"/>
      <c r="EB232" s="155"/>
      <c r="EC232" s="155"/>
      <c r="ED232" s="155"/>
      <c r="EE232" s="155"/>
      <c r="EF232" s="155"/>
      <c r="EG232" s="155"/>
      <c r="EH232" s="155"/>
      <c r="EI232" s="155"/>
      <c r="EJ232" s="155"/>
      <c r="EK232" s="155"/>
      <c r="EL232" s="155"/>
      <c r="EM232" s="155"/>
      <c r="EN232" s="155"/>
      <c r="EO232" s="155"/>
      <c r="EP232" s="155"/>
      <c r="EQ232" s="155"/>
      <c r="ER232" s="155"/>
      <c r="ES232" s="155"/>
      <c r="ET232" s="155"/>
      <c r="EU232" s="155"/>
      <c r="EV232" s="155"/>
      <c r="EW232" s="155"/>
      <c r="EX232" s="155"/>
      <c r="EY232" s="155"/>
      <c r="EZ232" s="155"/>
      <c r="FA232" s="155"/>
      <c r="FB232" s="155"/>
      <c r="FC232" s="155"/>
      <c r="FD232" s="155"/>
      <c r="FE232" s="155"/>
      <c r="FF232" s="155"/>
      <c r="FG232" s="155"/>
      <c r="FH232" s="155"/>
      <c r="FI232" s="155"/>
      <c r="FJ232" s="155"/>
      <c r="FK232" s="155"/>
      <c r="FL232" s="155"/>
      <c r="FM232" s="155"/>
      <c r="FN232" s="155"/>
      <c r="FO232" s="155"/>
      <c r="FP232" s="155"/>
      <c r="FQ232" s="155"/>
      <c r="FR232" s="155"/>
      <c r="FS232" s="155"/>
      <c r="FT232" s="155"/>
      <c r="FU232" s="155"/>
      <c r="FV232" s="155"/>
      <c r="FW232" s="155"/>
      <c r="FX232" s="155"/>
      <c r="FY232" s="155"/>
      <c r="FZ232" s="155"/>
      <c r="GA232" s="155"/>
      <c r="GB232" s="155"/>
      <c r="GC232" s="155"/>
      <c r="GD232" s="155"/>
      <c r="GE232" s="155"/>
      <c r="GF232" s="155"/>
      <c r="GG232" s="155"/>
      <c r="GH232" s="155"/>
      <c r="GI232" s="155"/>
      <c r="GJ232" s="155"/>
      <c r="GK232" s="155"/>
      <c r="GL232" s="155"/>
      <c r="GM232" s="155"/>
      <c r="GN232" s="155"/>
      <c r="GO232" s="155"/>
      <c r="GP232" s="155"/>
      <c r="GQ232" s="155"/>
      <c r="GR232" s="155"/>
      <c r="GS232" s="155"/>
      <c r="GT232" s="155"/>
      <c r="GU232" s="155"/>
      <c r="GV232" s="155"/>
      <c r="GW232" s="155"/>
      <c r="GX232" s="155"/>
      <c r="GY232" s="155"/>
      <c r="GZ232" s="155"/>
      <c r="HA232" s="155"/>
      <c r="HB232" s="155"/>
      <c r="HC232" s="155"/>
      <c r="HD232" s="155"/>
      <c r="HE232" s="155"/>
      <c r="HF232" s="155"/>
      <c r="HG232" s="155"/>
      <c r="HH232" s="155"/>
      <c r="HI232" s="155"/>
      <c r="HJ232" s="155"/>
      <c r="HK232" s="155"/>
      <c r="HL232" s="155"/>
      <c r="HM232" s="155"/>
      <c r="HN232" s="155"/>
      <c r="HO232" s="155"/>
      <c r="HP232" s="155"/>
      <c r="HQ232" s="155"/>
      <c r="HR232" s="155"/>
      <c r="HS232" s="155"/>
      <c r="HT232" s="155"/>
      <c r="HU232" s="155"/>
      <c r="HV232" s="155"/>
      <c r="HW232" s="155"/>
      <c r="HX232" s="155"/>
      <c r="HY232" s="155"/>
      <c r="HZ232" s="155"/>
      <c r="IA232" s="155"/>
      <c r="IB232" s="155"/>
      <c r="IC232" s="155"/>
      <c r="ID232" s="155"/>
      <c r="IE232" s="155"/>
    </row>
    <row r="233" spans="1:239" s="113" customFormat="1" ht="31.5">
      <c r="A233" s="86" t="s">
        <v>635</v>
      </c>
      <c r="B233" s="189" t="s">
        <v>734</v>
      </c>
      <c r="C233" s="114"/>
      <c r="D233" s="114"/>
      <c r="E233" s="109"/>
      <c r="F233" s="96"/>
      <c r="G233" s="191"/>
      <c r="H233" s="25"/>
      <c r="I233" s="29"/>
      <c r="J233" s="29"/>
      <c r="K233" s="247"/>
      <c r="L233" s="88">
        <f>SUBTOTAL(109,L234:L241)</f>
        <v>30316</v>
      </c>
      <c r="M233" s="88">
        <f t="shared" ref="M233:T233" si="23">SUBTOTAL(109,M234:M241)</f>
        <v>0</v>
      </c>
      <c r="N233" s="88">
        <f t="shared" si="23"/>
        <v>26843</v>
      </c>
      <c r="O233" s="88">
        <f t="shared" si="23"/>
        <v>16042</v>
      </c>
      <c r="P233" s="88">
        <f t="shared" si="23"/>
        <v>0</v>
      </c>
      <c r="Q233" s="88">
        <f t="shared" si="23"/>
        <v>12569</v>
      </c>
      <c r="R233" s="88">
        <f t="shared" si="23"/>
        <v>0</v>
      </c>
      <c r="S233" s="88">
        <f t="shared" si="23"/>
        <v>0</v>
      </c>
      <c r="T233" s="88">
        <f t="shared" si="23"/>
        <v>7500</v>
      </c>
      <c r="U233" s="477"/>
      <c r="V233" s="155"/>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c r="CG233" s="155"/>
      <c r="CH233" s="155"/>
      <c r="CI233" s="155"/>
      <c r="CJ233" s="155"/>
      <c r="CK233" s="155"/>
      <c r="CL233" s="155"/>
      <c r="CM233" s="155"/>
      <c r="CN233" s="155"/>
      <c r="CO233" s="155"/>
      <c r="CP233" s="155"/>
      <c r="CQ233" s="155"/>
      <c r="CR233" s="155"/>
      <c r="CS233" s="155"/>
      <c r="CT233" s="155"/>
      <c r="CU233" s="155"/>
      <c r="CV233" s="155"/>
      <c r="CW233" s="155"/>
      <c r="CX233" s="155"/>
      <c r="CY233" s="155"/>
      <c r="CZ233" s="155"/>
      <c r="DA233" s="155"/>
      <c r="DB233" s="155"/>
      <c r="DC233" s="155"/>
      <c r="DD233" s="155"/>
      <c r="DE233" s="155"/>
      <c r="DF233" s="155"/>
      <c r="DG233" s="155"/>
      <c r="DH233" s="155"/>
      <c r="DI233" s="155"/>
      <c r="DJ233" s="155"/>
      <c r="DK233" s="155"/>
      <c r="DL233" s="155"/>
      <c r="DM233" s="155"/>
      <c r="DN233" s="155"/>
      <c r="DO233" s="155"/>
      <c r="DP233" s="155"/>
      <c r="DQ233" s="155"/>
      <c r="DR233" s="155"/>
      <c r="DS233" s="155"/>
      <c r="DT233" s="155"/>
      <c r="DU233" s="155"/>
      <c r="DV233" s="155"/>
      <c r="DW233" s="155"/>
      <c r="DX233" s="155"/>
      <c r="DY233" s="155"/>
      <c r="DZ233" s="155"/>
      <c r="EA233" s="155"/>
      <c r="EB233" s="155"/>
      <c r="EC233" s="155"/>
      <c r="ED233" s="155"/>
      <c r="EE233" s="155"/>
      <c r="EF233" s="155"/>
      <c r="EG233" s="155"/>
      <c r="EH233" s="155"/>
      <c r="EI233" s="155"/>
      <c r="EJ233" s="155"/>
      <c r="EK233" s="155"/>
      <c r="EL233" s="155"/>
      <c r="EM233" s="155"/>
      <c r="EN233" s="155"/>
      <c r="EO233" s="155"/>
      <c r="EP233" s="155"/>
      <c r="EQ233" s="155"/>
      <c r="ER233" s="155"/>
      <c r="ES233" s="155"/>
      <c r="ET233" s="155"/>
      <c r="EU233" s="155"/>
      <c r="EV233" s="155"/>
      <c r="EW233" s="155"/>
      <c r="EX233" s="155"/>
      <c r="EY233" s="155"/>
      <c r="EZ233" s="155"/>
      <c r="FA233" s="155"/>
      <c r="FB233" s="155"/>
      <c r="FC233" s="155"/>
      <c r="FD233" s="155"/>
      <c r="FE233" s="155"/>
      <c r="FF233" s="155"/>
      <c r="FG233" s="155"/>
      <c r="FH233" s="155"/>
      <c r="FI233" s="155"/>
      <c r="FJ233" s="155"/>
      <c r="FK233" s="155"/>
      <c r="FL233" s="155"/>
      <c r="FM233" s="155"/>
      <c r="FN233" s="155"/>
      <c r="FO233" s="155"/>
      <c r="FP233" s="155"/>
      <c r="FQ233" s="155"/>
      <c r="FR233" s="155"/>
      <c r="FS233" s="155"/>
      <c r="FT233" s="155"/>
      <c r="FU233" s="155"/>
      <c r="FV233" s="155"/>
      <c r="FW233" s="155"/>
      <c r="FX233" s="155"/>
      <c r="FY233" s="155"/>
      <c r="FZ233" s="155"/>
      <c r="GA233" s="155"/>
      <c r="GB233" s="155"/>
      <c r="GC233" s="155"/>
      <c r="GD233" s="155"/>
      <c r="GE233" s="155"/>
      <c r="GF233" s="155"/>
      <c r="GG233" s="155"/>
      <c r="GH233" s="155"/>
      <c r="GI233" s="155"/>
      <c r="GJ233" s="155"/>
      <c r="GK233" s="155"/>
      <c r="GL233" s="155"/>
      <c r="GM233" s="155"/>
      <c r="GN233" s="155"/>
      <c r="GO233" s="155"/>
      <c r="GP233" s="155"/>
      <c r="GQ233" s="155"/>
      <c r="GR233" s="155"/>
      <c r="GS233" s="155"/>
      <c r="GT233" s="155"/>
      <c r="GU233" s="155"/>
      <c r="GV233" s="155"/>
      <c r="GW233" s="155"/>
      <c r="GX233" s="155"/>
      <c r="GY233" s="155"/>
      <c r="GZ233" s="155"/>
      <c r="HA233" s="155"/>
      <c r="HB233" s="155"/>
      <c r="HC233" s="155"/>
      <c r="HD233" s="155"/>
      <c r="HE233" s="155"/>
      <c r="HF233" s="155"/>
      <c r="HG233" s="155"/>
      <c r="HH233" s="155"/>
      <c r="HI233" s="155"/>
      <c r="HJ233" s="155"/>
      <c r="HK233" s="155"/>
      <c r="HL233" s="155"/>
      <c r="HM233" s="155"/>
      <c r="HN233" s="155"/>
      <c r="HO233" s="155"/>
      <c r="HP233" s="155"/>
      <c r="HQ233" s="155"/>
      <c r="HR233" s="155"/>
      <c r="HS233" s="155"/>
      <c r="HT233" s="155"/>
      <c r="HU233" s="155"/>
      <c r="HV233" s="155"/>
      <c r="HW233" s="155"/>
      <c r="HX233" s="155"/>
      <c r="HY233" s="155"/>
      <c r="HZ233" s="155"/>
      <c r="IA233" s="155"/>
      <c r="IB233" s="155"/>
      <c r="IC233" s="155"/>
      <c r="ID233" s="155"/>
      <c r="IE233" s="155"/>
    </row>
    <row r="234" spans="1:239" s="258" customFormat="1" ht="24.75" customHeight="1">
      <c r="A234" s="249" t="s">
        <v>720</v>
      </c>
      <c r="B234" s="250" t="s">
        <v>735</v>
      </c>
      <c r="C234" s="250"/>
      <c r="D234" s="250"/>
      <c r="E234" s="251"/>
      <c r="F234" s="252"/>
      <c r="G234" s="253"/>
      <c r="H234" s="254"/>
      <c r="I234" s="255"/>
      <c r="J234" s="255"/>
      <c r="K234" s="256"/>
      <c r="L234" s="251">
        <f>SUBTOTAL(109,L235:L236)</f>
        <v>6960</v>
      </c>
      <c r="M234" s="251">
        <f t="shared" ref="M234:T234" si="24">SUBTOTAL(109,M235:M236)</f>
        <v>0</v>
      </c>
      <c r="N234" s="251">
        <f t="shared" si="24"/>
        <v>3487</v>
      </c>
      <c r="O234" s="251">
        <f t="shared" si="24"/>
        <v>6343</v>
      </c>
      <c r="P234" s="251">
        <f t="shared" si="24"/>
        <v>0</v>
      </c>
      <c r="Q234" s="251">
        <f t="shared" si="24"/>
        <v>2870</v>
      </c>
      <c r="R234" s="251">
        <f t="shared" si="24"/>
        <v>0</v>
      </c>
      <c r="S234" s="251">
        <f t="shared" si="24"/>
        <v>0</v>
      </c>
      <c r="T234" s="251">
        <f t="shared" si="24"/>
        <v>467</v>
      </c>
      <c r="U234" s="478"/>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c r="BW234" s="112"/>
      <c r="BX234" s="112"/>
      <c r="BY234" s="112"/>
      <c r="BZ234" s="112"/>
      <c r="CA234" s="112"/>
      <c r="CB234" s="112"/>
      <c r="CC234" s="112"/>
      <c r="CD234" s="112"/>
      <c r="CE234" s="112"/>
      <c r="CF234" s="112"/>
      <c r="CG234" s="112"/>
      <c r="CH234" s="112"/>
      <c r="CI234" s="112"/>
      <c r="CJ234" s="112"/>
      <c r="CK234" s="112"/>
      <c r="CL234" s="112"/>
      <c r="CM234" s="112"/>
      <c r="CN234" s="112"/>
      <c r="CO234" s="112"/>
      <c r="CP234" s="112"/>
      <c r="CQ234" s="112"/>
      <c r="CR234" s="112"/>
      <c r="CS234" s="112"/>
      <c r="CT234" s="112"/>
      <c r="CU234" s="112"/>
      <c r="CV234" s="112"/>
      <c r="CW234" s="112"/>
      <c r="CX234" s="112"/>
      <c r="CY234" s="112"/>
      <c r="CZ234" s="112"/>
      <c r="DA234" s="112"/>
      <c r="DB234" s="112"/>
      <c r="DC234" s="112"/>
      <c r="DD234" s="112"/>
      <c r="DE234" s="112"/>
      <c r="DF234" s="112"/>
      <c r="DG234" s="112"/>
      <c r="DH234" s="112"/>
      <c r="DI234" s="112"/>
      <c r="DJ234" s="112"/>
      <c r="DK234" s="112"/>
      <c r="DL234" s="112"/>
      <c r="DM234" s="112"/>
      <c r="DN234" s="112"/>
      <c r="DO234" s="112"/>
      <c r="DP234" s="112"/>
      <c r="DQ234" s="112"/>
      <c r="DR234" s="112"/>
      <c r="DS234" s="112"/>
      <c r="DT234" s="112"/>
      <c r="DU234" s="112"/>
      <c r="DV234" s="112"/>
      <c r="DW234" s="112"/>
      <c r="DX234" s="112"/>
      <c r="DY234" s="112"/>
      <c r="DZ234" s="112"/>
      <c r="EA234" s="112"/>
      <c r="EB234" s="112"/>
      <c r="EC234" s="112"/>
      <c r="ED234" s="112"/>
      <c r="EE234" s="112"/>
      <c r="EF234" s="112"/>
      <c r="EG234" s="112"/>
      <c r="EH234" s="112"/>
      <c r="EI234" s="112"/>
      <c r="EJ234" s="112"/>
      <c r="EK234" s="112"/>
      <c r="EL234" s="112"/>
      <c r="EM234" s="112"/>
      <c r="EN234" s="112"/>
      <c r="EO234" s="112"/>
      <c r="EP234" s="112"/>
      <c r="EQ234" s="112"/>
      <c r="ER234" s="112"/>
      <c r="ES234" s="112"/>
      <c r="ET234" s="112"/>
      <c r="EU234" s="112"/>
      <c r="EV234" s="112"/>
      <c r="EW234" s="112"/>
      <c r="EX234" s="112"/>
      <c r="EY234" s="112"/>
      <c r="EZ234" s="112"/>
      <c r="FA234" s="112"/>
      <c r="FB234" s="112"/>
      <c r="FC234" s="112"/>
      <c r="FD234" s="112"/>
      <c r="FE234" s="112"/>
      <c r="FF234" s="112"/>
      <c r="FG234" s="112"/>
      <c r="FH234" s="112"/>
      <c r="FI234" s="112"/>
      <c r="FJ234" s="112"/>
      <c r="FK234" s="112"/>
      <c r="FL234" s="112"/>
      <c r="FM234" s="112"/>
      <c r="FN234" s="112"/>
      <c r="FO234" s="112"/>
      <c r="FP234" s="112"/>
      <c r="FQ234" s="112"/>
      <c r="FR234" s="112"/>
      <c r="FS234" s="112"/>
      <c r="FT234" s="112"/>
      <c r="FU234" s="112"/>
      <c r="FV234" s="112"/>
      <c r="FW234" s="112"/>
      <c r="FX234" s="112"/>
      <c r="FY234" s="112"/>
      <c r="FZ234" s="112"/>
      <c r="GA234" s="112"/>
      <c r="GB234" s="112"/>
      <c r="GC234" s="112"/>
      <c r="GD234" s="112"/>
      <c r="GE234" s="112"/>
      <c r="GF234" s="112"/>
      <c r="GG234" s="112"/>
      <c r="GH234" s="112"/>
      <c r="GI234" s="112"/>
      <c r="GJ234" s="112"/>
      <c r="GK234" s="112"/>
      <c r="GL234" s="112"/>
      <c r="GM234" s="112"/>
      <c r="GN234" s="112"/>
      <c r="GO234" s="112"/>
      <c r="GP234" s="112"/>
      <c r="GQ234" s="112"/>
      <c r="GR234" s="112"/>
      <c r="GS234" s="112"/>
      <c r="GT234" s="112"/>
      <c r="GU234" s="112"/>
      <c r="GV234" s="112"/>
      <c r="GW234" s="112"/>
      <c r="GX234" s="112"/>
      <c r="GY234" s="112"/>
      <c r="GZ234" s="112"/>
      <c r="HA234" s="112"/>
      <c r="HB234" s="112"/>
      <c r="HC234" s="112"/>
      <c r="HD234" s="112"/>
      <c r="HE234" s="112"/>
      <c r="HF234" s="112"/>
      <c r="HG234" s="112"/>
      <c r="HH234" s="112"/>
      <c r="HI234" s="112"/>
      <c r="HJ234" s="112"/>
      <c r="HK234" s="112"/>
      <c r="HL234" s="112"/>
      <c r="HM234" s="112"/>
      <c r="HN234" s="112"/>
      <c r="HO234" s="112"/>
      <c r="HP234" s="112"/>
      <c r="HQ234" s="112"/>
      <c r="HR234" s="112"/>
      <c r="HS234" s="112"/>
      <c r="HT234" s="112"/>
      <c r="HU234" s="112"/>
      <c r="HV234" s="112"/>
      <c r="HW234" s="112"/>
      <c r="HX234" s="112"/>
      <c r="HY234" s="112"/>
      <c r="HZ234" s="112"/>
      <c r="IA234" s="112"/>
      <c r="IB234" s="112"/>
      <c r="IC234" s="112"/>
      <c r="ID234" s="112"/>
      <c r="IE234" s="112"/>
    </row>
    <row r="235" spans="1:239" s="120" customFormat="1" ht="56.25" customHeight="1">
      <c r="A235" s="37">
        <v>1</v>
      </c>
      <c r="B235" s="259" t="s">
        <v>59</v>
      </c>
      <c r="C235" s="259" t="s">
        <v>584</v>
      </c>
      <c r="D235" s="260">
        <v>3799</v>
      </c>
      <c r="E235" s="36" t="s">
        <v>96</v>
      </c>
      <c r="F235" s="105" t="s">
        <v>535</v>
      </c>
      <c r="G235" s="261" t="s">
        <v>68</v>
      </c>
      <c r="H235" s="36" t="s">
        <v>57</v>
      </c>
      <c r="I235" s="39">
        <v>2012</v>
      </c>
      <c r="J235" s="39">
        <v>2015</v>
      </c>
      <c r="K235" s="262" t="s">
        <v>60</v>
      </c>
      <c r="L235" s="242">
        <v>3889</v>
      </c>
      <c r="M235" s="242"/>
      <c r="N235" s="242">
        <f>L235-O235</f>
        <v>416</v>
      </c>
      <c r="O235" s="205">
        <v>3473</v>
      </c>
      <c r="P235" s="205"/>
      <c r="Q235" s="205"/>
      <c r="R235" s="263"/>
      <c r="S235" s="263"/>
      <c r="T235" s="263">
        <v>326</v>
      </c>
      <c r="U235" s="415" t="s">
        <v>772</v>
      </c>
      <c r="V235" s="91"/>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c r="CI235" s="91"/>
      <c r="CJ235" s="91"/>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1"/>
      <c r="DS235" s="91"/>
      <c r="DT235" s="91"/>
      <c r="DU235" s="91"/>
      <c r="DV235" s="91"/>
      <c r="DW235" s="91"/>
      <c r="DX235" s="91"/>
      <c r="DY235" s="91"/>
      <c r="DZ235" s="91"/>
      <c r="EA235" s="91"/>
      <c r="EB235" s="91"/>
      <c r="EC235" s="91"/>
      <c r="ED235" s="91"/>
      <c r="EE235" s="91"/>
      <c r="EF235" s="91"/>
      <c r="EG235" s="91"/>
      <c r="EH235" s="91"/>
      <c r="EI235" s="91"/>
      <c r="EJ235" s="91"/>
      <c r="EK235" s="91"/>
      <c r="EL235" s="91"/>
      <c r="EM235" s="91"/>
      <c r="EN235" s="91"/>
      <c r="EO235" s="91"/>
      <c r="EP235" s="91"/>
      <c r="EQ235" s="91"/>
      <c r="ER235" s="91"/>
      <c r="ES235" s="91"/>
      <c r="ET235" s="91"/>
      <c r="EU235" s="91"/>
      <c r="EV235" s="91"/>
      <c r="EW235" s="91"/>
      <c r="EX235" s="91"/>
      <c r="EY235" s="91"/>
      <c r="EZ235" s="91"/>
      <c r="FA235" s="91"/>
      <c r="FB235" s="91"/>
      <c r="FC235" s="91"/>
      <c r="FD235" s="91"/>
      <c r="FE235" s="91"/>
      <c r="FF235" s="91"/>
      <c r="FG235" s="91"/>
      <c r="FH235" s="91"/>
      <c r="FI235" s="91"/>
      <c r="FJ235" s="91"/>
      <c r="FK235" s="91"/>
      <c r="FL235" s="91"/>
      <c r="FM235" s="91"/>
      <c r="FN235" s="91"/>
      <c r="FO235" s="91"/>
      <c r="FP235" s="91"/>
      <c r="FQ235" s="91"/>
      <c r="FR235" s="91"/>
      <c r="FS235" s="91"/>
      <c r="FT235" s="91"/>
      <c r="FU235" s="91"/>
      <c r="FV235" s="91"/>
      <c r="FW235" s="91"/>
      <c r="FX235" s="91"/>
      <c r="FY235" s="91"/>
      <c r="FZ235" s="91"/>
      <c r="GA235" s="91"/>
      <c r="GB235" s="91"/>
      <c r="GC235" s="91"/>
      <c r="GD235" s="91"/>
      <c r="GE235" s="91"/>
      <c r="GF235" s="91"/>
      <c r="GG235" s="91"/>
      <c r="GH235" s="91"/>
      <c r="GI235" s="91"/>
      <c r="GJ235" s="91"/>
      <c r="GK235" s="91"/>
      <c r="GL235" s="91"/>
      <c r="GM235" s="91"/>
      <c r="GN235" s="91"/>
      <c r="GO235" s="91"/>
      <c r="GP235" s="91"/>
      <c r="GQ235" s="91"/>
      <c r="GR235" s="91"/>
      <c r="GS235" s="91"/>
      <c r="GT235" s="91"/>
      <c r="GU235" s="91"/>
      <c r="GV235" s="91"/>
      <c r="GW235" s="91"/>
      <c r="GX235" s="91"/>
      <c r="GY235" s="91"/>
      <c r="GZ235" s="91"/>
      <c r="HA235" s="91"/>
      <c r="HB235" s="91"/>
      <c r="HC235" s="91"/>
      <c r="HD235" s="91"/>
      <c r="HE235" s="91"/>
      <c r="HF235" s="91"/>
      <c r="HG235" s="91"/>
      <c r="HH235" s="91"/>
      <c r="HI235" s="91"/>
      <c r="HJ235" s="91"/>
      <c r="HK235" s="91"/>
      <c r="HL235" s="91"/>
      <c r="HM235" s="91"/>
      <c r="HN235" s="91"/>
      <c r="HO235" s="91"/>
      <c r="HP235" s="91"/>
      <c r="HQ235" s="91"/>
      <c r="HR235" s="91"/>
      <c r="HS235" s="91"/>
      <c r="HT235" s="91"/>
      <c r="HU235" s="91"/>
      <c r="HV235" s="91"/>
      <c r="HW235" s="91"/>
      <c r="HX235" s="91"/>
      <c r="HY235" s="91"/>
      <c r="HZ235" s="91"/>
      <c r="IA235" s="91"/>
      <c r="IB235" s="91"/>
      <c r="IC235" s="91"/>
      <c r="ID235" s="91"/>
      <c r="IE235" s="91"/>
    </row>
    <row r="236" spans="1:239" s="120" customFormat="1" ht="51.75" customHeight="1">
      <c r="A236" s="37">
        <v>2</v>
      </c>
      <c r="B236" s="259" t="s">
        <v>64</v>
      </c>
      <c r="C236" s="259" t="s">
        <v>585</v>
      </c>
      <c r="D236" s="260">
        <v>3011</v>
      </c>
      <c r="E236" s="36" t="s">
        <v>96</v>
      </c>
      <c r="F236" s="106" t="s">
        <v>574</v>
      </c>
      <c r="G236" s="261" t="s">
        <v>68</v>
      </c>
      <c r="H236" s="36" t="s">
        <v>57</v>
      </c>
      <c r="I236" s="39">
        <v>2015</v>
      </c>
      <c r="J236" s="39">
        <v>2017</v>
      </c>
      <c r="K236" s="262" t="s">
        <v>65</v>
      </c>
      <c r="L236" s="243">
        <v>3071</v>
      </c>
      <c r="M236" s="243"/>
      <c r="N236" s="243">
        <v>3071</v>
      </c>
      <c r="O236" s="243">
        <v>2870</v>
      </c>
      <c r="P236" s="243"/>
      <c r="Q236" s="243">
        <f>O236</f>
        <v>2870</v>
      </c>
      <c r="R236" s="243"/>
      <c r="S236" s="243"/>
      <c r="T236" s="243">
        <v>141</v>
      </c>
      <c r="U236" s="415" t="s">
        <v>772</v>
      </c>
      <c r="V236" s="91"/>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1"/>
      <c r="DS236" s="91"/>
      <c r="DT236" s="91"/>
      <c r="DU236" s="91"/>
      <c r="DV236" s="91"/>
      <c r="DW236" s="91"/>
      <c r="DX236" s="91"/>
      <c r="DY236" s="91"/>
      <c r="DZ236" s="91"/>
      <c r="EA236" s="91"/>
      <c r="EB236" s="91"/>
      <c r="EC236" s="91"/>
      <c r="ED236" s="91"/>
      <c r="EE236" s="91"/>
      <c r="EF236" s="91"/>
      <c r="EG236" s="91"/>
      <c r="EH236" s="91"/>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1"/>
      <c r="FU236" s="91"/>
      <c r="FV236" s="91"/>
      <c r="FW236" s="91"/>
      <c r="FX236" s="91"/>
      <c r="FY236" s="91"/>
      <c r="FZ236" s="91"/>
      <c r="GA236" s="91"/>
      <c r="GB236" s="91"/>
      <c r="GC236" s="91"/>
      <c r="GD236" s="91"/>
      <c r="GE236" s="91"/>
      <c r="GF236" s="91"/>
      <c r="GG236" s="91"/>
      <c r="GH236" s="91"/>
      <c r="GI236" s="91"/>
      <c r="GJ236" s="91"/>
      <c r="GK236" s="91"/>
      <c r="GL236" s="91"/>
      <c r="GM236" s="91"/>
      <c r="GN236" s="91"/>
      <c r="GO236" s="91"/>
      <c r="GP236" s="91"/>
      <c r="GQ236" s="91"/>
      <c r="GR236" s="91"/>
      <c r="GS236" s="91"/>
      <c r="GT236" s="91"/>
      <c r="GU236" s="91"/>
      <c r="GV236" s="91"/>
      <c r="GW236" s="91"/>
      <c r="GX236" s="91"/>
      <c r="GY236" s="91"/>
      <c r="GZ236" s="91"/>
      <c r="HA236" s="91"/>
      <c r="HB236" s="91"/>
      <c r="HC236" s="91"/>
      <c r="HD236" s="91"/>
      <c r="HE236" s="91"/>
      <c r="HF236" s="91"/>
      <c r="HG236" s="91"/>
      <c r="HH236" s="91"/>
      <c r="HI236" s="91"/>
      <c r="HJ236" s="91"/>
      <c r="HK236" s="91"/>
      <c r="HL236" s="91"/>
      <c r="HM236" s="91"/>
      <c r="HN236" s="91"/>
      <c r="HO236" s="91"/>
      <c r="HP236" s="91"/>
      <c r="HQ236" s="91"/>
      <c r="HR236" s="91"/>
      <c r="HS236" s="91"/>
      <c r="HT236" s="91"/>
      <c r="HU236" s="91"/>
      <c r="HV236" s="91"/>
      <c r="HW236" s="91"/>
      <c r="HX236" s="91"/>
      <c r="HY236" s="91"/>
      <c r="HZ236" s="91"/>
      <c r="IA236" s="91"/>
      <c r="IB236" s="91"/>
      <c r="IC236" s="91"/>
      <c r="ID236" s="91"/>
      <c r="IE236" s="91"/>
    </row>
    <row r="237" spans="1:239" s="258" customFormat="1" ht="24.75" customHeight="1">
      <c r="A237" s="249" t="s">
        <v>721</v>
      </c>
      <c r="B237" s="250" t="s">
        <v>777</v>
      </c>
      <c r="C237" s="250"/>
      <c r="D237" s="250"/>
      <c r="E237" s="251"/>
      <c r="F237" s="252"/>
      <c r="G237" s="253"/>
      <c r="H237" s="254"/>
      <c r="I237" s="255"/>
      <c r="J237" s="255"/>
      <c r="K237" s="256"/>
      <c r="L237" s="251">
        <f>SUBTOTAL(109,L238:L239)</f>
        <v>15685</v>
      </c>
      <c r="M237" s="251">
        <f t="shared" ref="M237:T237" si="25">SUBTOTAL(109,M238:M239)</f>
        <v>0</v>
      </c>
      <c r="N237" s="251">
        <f t="shared" si="25"/>
        <v>15685</v>
      </c>
      <c r="O237" s="251">
        <f t="shared" si="25"/>
        <v>9559</v>
      </c>
      <c r="P237" s="251">
        <f t="shared" si="25"/>
        <v>0</v>
      </c>
      <c r="Q237" s="251">
        <f t="shared" si="25"/>
        <v>9559</v>
      </c>
      <c r="R237" s="251">
        <f t="shared" si="25"/>
        <v>0</v>
      </c>
      <c r="S237" s="251">
        <f t="shared" si="25"/>
        <v>0</v>
      </c>
      <c r="T237" s="251">
        <f t="shared" si="25"/>
        <v>4558</v>
      </c>
      <c r="U237" s="478"/>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c r="BW237" s="112"/>
      <c r="BX237" s="112"/>
      <c r="BY237" s="112"/>
      <c r="BZ237" s="112"/>
      <c r="CA237" s="112"/>
      <c r="CB237" s="112"/>
      <c r="CC237" s="112"/>
      <c r="CD237" s="112"/>
      <c r="CE237" s="112"/>
      <c r="CF237" s="112"/>
      <c r="CG237" s="112"/>
      <c r="CH237" s="112"/>
      <c r="CI237" s="112"/>
      <c r="CJ237" s="112"/>
      <c r="CK237" s="112"/>
      <c r="CL237" s="112"/>
      <c r="CM237" s="112"/>
      <c r="CN237" s="112"/>
      <c r="CO237" s="112"/>
      <c r="CP237" s="112"/>
      <c r="CQ237" s="112"/>
      <c r="CR237" s="112"/>
      <c r="CS237" s="112"/>
      <c r="CT237" s="112"/>
      <c r="CU237" s="112"/>
      <c r="CV237" s="112"/>
      <c r="CW237" s="112"/>
      <c r="CX237" s="112"/>
      <c r="CY237" s="112"/>
      <c r="CZ237" s="112"/>
      <c r="DA237" s="112"/>
      <c r="DB237" s="112"/>
      <c r="DC237" s="112"/>
      <c r="DD237" s="112"/>
      <c r="DE237" s="112"/>
      <c r="DF237" s="112"/>
      <c r="DG237" s="112"/>
      <c r="DH237" s="112"/>
      <c r="DI237" s="112"/>
      <c r="DJ237" s="112"/>
      <c r="DK237" s="112"/>
      <c r="DL237" s="112"/>
      <c r="DM237" s="112"/>
      <c r="DN237" s="112"/>
      <c r="DO237" s="112"/>
      <c r="DP237" s="112"/>
      <c r="DQ237" s="112"/>
      <c r="DR237" s="112"/>
      <c r="DS237" s="112"/>
      <c r="DT237" s="112"/>
      <c r="DU237" s="112"/>
      <c r="DV237" s="112"/>
      <c r="DW237" s="112"/>
      <c r="DX237" s="112"/>
      <c r="DY237" s="112"/>
      <c r="DZ237" s="112"/>
      <c r="EA237" s="112"/>
      <c r="EB237" s="112"/>
      <c r="EC237" s="112"/>
      <c r="ED237" s="112"/>
      <c r="EE237" s="112"/>
      <c r="EF237" s="112"/>
      <c r="EG237" s="112"/>
      <c r="EH237" s="112"/>
      <c r="EI237" s="112"/>
      <c r="EJ237" s="112"/>
      <c r="EK237" s="112"/>
      <c r="EL237" s="112"/>
      <c r="EM237" s="112"/>
      <c r="EN237" s="112"/>
      <c r="EO237" s="112"/>
      <c r="EP237" s="112"/>
      <c r="EQ237" s="112"/>
      <c r="ER237" s="112"/>
      <c r="ES237" s="112"/>
      <c r="ET237" s="112"/>
      <c r="EU237" s="112"/>
      <c r="EV237" s="112"/>
      <c r="EW237" s="112"/>
      <c r="EX237" s="112"/>
      <c r="EY237" s="112"/>
      <c r="EZ237" s="112"/>
      <c r="FA237" s="112"/>
      <c r="FB237" s="112"/>
      <c r="FC237" s="112"/>
      <c r="FD237" s="112"/>
      <c r="FE237" s="112"/>
      <c r="FF237" s="112"/>
      <c r="FG237" s="112"/>
      <c r="FH237" s="112"/>
      <c r="FI237" s="112"/>
      <c r="FJ237" s="112"/>
      <c r="FK237" s="112"/>
      <c r="FL237" s="112"/>
      <c r="FM237" s="112"/>
      <c r="FN237" s="112"/>
      <c r="FO237" s="112"/>
      <c r="FP237" s="112"/>
      <c r="FQ237" s="112"/>
      <c r="FR237" s="112"/>
      <c r="FS237" s="112"/>
      <c r="FT237" s="112"/>
      <c r="FU237" s="112"/>
      <c r="FV237" s="112"/>
      <c r="FW237" s="112"/>
      <c r="FX237" s="112"/>
      <c r="FY237" s="112"/>
      <c r="FZ237" s="112"/>
      <c r="GA237" s="112"/>
      <c r="GB237" s="112"/>
      <c r="GC237" s="112"/>
      <c r="GD237" s="112"/>
      <c r="GE237" s="112"/>
      <c r="GF237" s="112"/>
      <c r="GG237" s="112"/>
      <c r="GH237" s="112"/>
      <c r="GI237" s="112"/>
      <c r="GJ237" s="112"/>
      <c r="GK237" s="112"/>
      <c r="GL237" s="112"/>
      <c r="GM237" s="112"/>
      <c r="GN237" s="112"/>
      <c r="GO237" s="112"/>
      <c r="GP237" s="112"/>
      <c r="GQ237" s="112"/>
      <c r="GR237" s="112"/>
      <c r="GS237" s="112"/>
      <c r="GT237" s="112"/>
      <c r="GU237" s="112"/>
      <c r="GV237" s="112"/>
      <c r="GW237" s="112"/>
      <c r="GX237" s="112"/>
      <c r="GY237" s="112"/>
      <c r="GZ237" s="112"/>
      <c r="HA237" s="112"/>
      <c r="HB237" s="112"/>
      <c r="HC237" s="112"/>
      <c r="HD237" s="112"/>
      <c r="HE237" s="112"/>
      <c r="HF237" s="112"/>
      <c r="HG237" s="112"/>
      <c r="HH237" s="112"/>
      <c r="HI237" s="112"/>
      <c r="HJ237" s="112"/>
      <c r="HK237" s="112"/>
      <c r="HL237" s="112"/>
      <c r="HM237" s="112"/>
      <c r="HN237" s="112"/>
      <c r="HO237" s="112"/>
      <c r="HP237" s="112"/>
      <c r="HQ237" s="112"/>
      <c r="HR237" s="112"/>
      <c r="HS237" s="112"/>
      <c r="HT237" s="112"/>
      <c r="HU237" s="112"/>
      <c r="HV237" s="112"/>
      <c r="HW237" s="112"/>
      <c r="HX237" s="112"/>
      <c r="HY237" s="112"/>
      <c r="HZ237" s="112"/>
      <c r="IA237" s="112"/>
      <c r="IB237" s="112"/>
      <c r="IC237" s="112"/>
      <c r="ID237" s="112"/>
      <c r="IE237" s="112"/>
    </row>
    <row r="238" spans="1:239" s="120" customFormat="1" ht="31.5">
      <c r="A238" s="37">
        <v>1</v>
      </c>
      <c r="B238" s="259" t="s">
        <v>61</v>
      </c>
      <c r="C238" s="259"/>
      <c r="D238" s="260"/>
      <c r="E238" s="36" t="s">
        <v>96</v>
      </c>
      <c r="F238" s="106" t="s">
        <v>574</v>
      </c>
      <c r="G238" s="261" t="s">
        <v>68</v>
      </c>
      <c r="H238" s="36" t="s">
        <v>57</v>
      </c>
      <c r="I238" s="39">
        <v>2013</v>
      </c>
      <c r="J238" s="39">
        <v>2016</v>
      </c>
      <c r="K238" s="262" t="s">
        <v>62</v>
      </c>
      <c r="L238" s="264">
        <v>11285</v>
      </c>
      <c r="M238" s="264"/>
      <c r="N238" s="264">
        <v>11285</v>
      </c>
      <c r="O238" s="205">
        <v>7200</v>
      </c>
      <c r="P238" s="205"/>
      <c r="Q238" s="205">
        <v>7200</v>
      </c>
      <c r="R238" s="265"/>
      <c r="S238" s="265"/>
      <c r="T238" s="243">
        <v>2957</v>
      </c>
      <c r="U238" s="415" t="s">
        <v>849</v>
      </c>
      <c r="V238" s="91"/>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91"/>
      <c r="EJ238" s="91"/>
      <c r="EK238" s="91"/>
      <c r="EL238" s="91"/>
      <c r="EM238" s="91"/>
      <c r="EN238" s="91"/>
      <c r="EO238" s="91"/>
      <c r="EP238" s="91"/>
      <c r="EQ238" s="91"/>
      <c r="ER238" s="91"/>
      <c r="ES238" s="91"/>
      <c r="ET238" s="91"/>
      <c r="EU238" s="91"/>
      <c r="EV238" s="91"/>
      <c r="EW238" s="91"/>
      <c r="EX238" s="91"/>
      <c r="EY238" s="91"/>
      <c r="EZ238" s="91"/>
      <c r="FA238" s="91"/>
      <c r="FB238" s="91"/>
      <c r="FC238" s="91"/>
      <c r="FD238" s="91"/>
      <c r="FE238" s="91"/>
      <c r="FF238" s="91"/>
      <c r="FG238" s="91"/>
      <c r="FH238" s="91"/>
      <c r="FI238" s="91"/>
      <c r="FJ238" s="91"/>
      <c r="FK238" s="91"/>
      <c r="FL238" s="91"/>
      <c r="FM238" s="91"/>
      <c r="FN238" s="91"/>
      <c r="FO238" s="91"/>
      <c r="FP238" s="91"/>
      <c r="FQ238" s="91"/>
      <c r="FR238" s="91"/>
      <c r="FS238" s="91"/>
      <c r="FT238" s="91"/>
      <c r="FU238" s="91"/>
      <c r="FV238" s="91"/>
      <c r="FW238" s="91"/>
      <c r="FX238" s="91"/>
      <c r="FY238" s="91"/>
      <c r="FZ238" s="91"/>
      <c r="GA238" s="91"/>
      <c r="GB238" s="91"/>
      <c r="GC238" s="91"/>
      <c r="GD238" s="91"/>
      <c r="GE238" s="91"/>
      <c r="GF238" s="91"/>
      <c r="GG238" s="91"/>
      <c r="GH238" s="91"/>
      <c r="GI238" s="91"/>
      <c r="GJ238" s="91"/>
      <c r="GK238" s="91"/>
      <c r="GL238" s="91"/>
      <c r="GM238" s="91"/>
      <c r="GN238" s="91"/>
      <c r="GO238" s="91"/>
      <c r="GP238" s="91"/>
      <c r="GQ238" s="91"/>
      <c r="GR238" s="91"/>
      <c r="GS238" s="91"/>
      <c r="GT238" s="91"/>
      <c r="GU238" s="91"/>
      <c r="GV238" s="91"/>
      <c r="GW238" s="91"/>
      <c r="GX238" s="91"/>
      <c r="GY238" s="91"/>
      <c r="GZ238" s="91"/>
      <c r="HA238" s="91"/>
      <c r="HB238" s="91"/>
      <c r="HC238" s="91"/>
      <c r="HD238" s="91"/>
      <c r="HE238" s="91"/>
      <c r="HF238" s="91"/>
      <c r="HG238" s="91"/>
      <c r="HH238" s="91"/>
      <c r="HI238" s="91"/>
      <c r="HJ238" s="91"/>
      <c r="HK238" s="91"/>
      <c r="HL238" s="91"/>
      <c r="HM238" s="91"/>
      <c r="HN238" s="91"/>
      <c r="HO238" s="91"/>
      <c r="HP238" s="91"/>
      <c r="HQ238" s="91"/>
      <c r="HR238" s="91"/>
      <c r="HS238" s="91"/>
      <c r="HT238" s="91"/>
      <c r="HU238" s="91"/>
      <c r="HV238" s="91"/>
      <c r="HW238" s="91"/>
      <c r="HX238" s="91"/>
      <c r="HY238" s="91"/>
      <c r="HZ238" s="91"/>
      <c r="IA238" s="91"/>
      <c r="IB238" s="91"/>
      <c r="IC238" s="91"/>
      <c r="ID238" s="91"/>
      <c r="IE238" s="91"/>
    </row>
    <row r="239" spans="1:239" s="267" customFormat="1" ht="31.5">
      <c r="A239" s="37">
        <v>2</v>
      </c>
      <c r="B239" s="259" t="s">
        <v>66</v>
      </c>
      <c r="C239" s="259"/>
      <c r="D239" s="260"/>
      <c r="E239" s="36" t="s">
        <v>96</v>
      </c>
      <c r="F239" s="106" t="s">
        <v>574</v>
      </c>
      <c r="G239" s="261" t="s">
        <v>68</v>
      </c>
      <c r="H239" s="36" t="s">
        <v>57</v>
      </c>
      <c r="I239" s="39">
        <v>2016</v>
      </c>
      <c r="J239" s="39">
        <v>2017</v>
      </c>
      <c r="K239" s="266" t="s">
        <v>67</v>
      </c>
      <c r="L239" s="243">
        <v>4400</v>
      </c>
      <c r="M239" s="243"/>
      <c r="N239" s="243">
        <f>L239</f>
        <v>4400</v>
      </c>
      <c r="O239" s="243">
        <v>2359</v>
      </c>
      <c r="P239" s="243"/>
      <c r="Q239" s="243">
        <f>O239</f>
        <v>2359</v>
      </c>
      <c r="R239" s="243"/>
      <c r="S239" s="243"/>
      <c r="T239" s="243">
        <v>1601</v>
      </c>
      <c r="U239" s="415" t="s">
        <v>772</v>
      </c>
      <c r="V239" s="91"/>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c r="CI239" s="91"/>
      <c r="CJ239" s="91"/>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1"/>
      <c r="DS239" s="91"/>
      <c r="DT239" s="91"/>
      <c r="DU239" s="91"/>
      <c r="DV239" s="91"/>
      <c r="DW239" s="91"/>
      <c r="DX239" s="91"/>
      <c r="DY239" s="91"/>
      <c r="DZ239" s="91"/>
      <c r="EA239" s="91"/>
      <c r="EB239" s="91"/>
      <c r="EC239" s="91"/>
      <c r="ED239" s="91"/>
      <c r="EE239" s="91"/>
      <c r="EF239" s="91"/>
      <c r="EG239" s="91"/>
      <c r="EH239" s="91"/>
      <c r="EI239" s="91"/>
      <c r="EJ239" s="91"/>
      <c r="EK239" s="91"/>
      <c r="EL239" s="91"/>
      <c r="EM239" s="91"/>
      <c r="EN239" s="91"/>
      <c r="EO239" s="91"/>
      <c r="EP239" s="91"/>
      <c r="EQ239" s="91"/>
      <c r="ER239" s="91"/>
      <c r="ES239" s="91"/>
      <c r="ET239" s="91"/>
      <c r="EU239" s="91"/>
      <c r="EV239" s="91"/>
      <c r="EW239" s="91"/>
      <c r="EX239" s="91"/>
      <c r="EY239" s="91"/>
      <c r="EZ239" s="91"/>
      <c r="FA239" s="91"/>
      <c r="FB239" s="91"/>
      <c r="FC239" s="91"/>
      <c r="FD239" s="91"/>
      <c r="FE239" s="91"/>
      <c r="FF239" s="91"/>
      <c r="FG239" s="91"/>
      <c r="FH239" s="91"/>
      <c r="FI239" s="91"/>
      <c r="FJ239" s="91"/>
      <c r="FK239" s="91"/>
      <c r="FL239" s="91"/>
      <c r="FM239" s="91"/>
      <c r="FN239" s="91"/>
      <c r="FO239" s="91"/>
      <c r="FP239" s="91"/>
      <c r="FQ239" s="91"/>
      <c r="FR239" s="91"/>
      <c r="FS239" s="91"/>
      <c r="FT239" s="91"/>
      <c r="FU239" s="91"/>
      <c r="FV239" s="91"/>
      <c r="FW239" s="91"/>
      <c r="FX239" s="91"/>
      <c r="FY239" s="91"/>
      <c r="FZ239" s="91"/>
      <c r="GA239" s="91"/>
      <c r="GB239" s="91"/>
      <c r="GC239" s="91"/>
      <c r="GD239" s="91"/>
      <c r="GE239" s="91"/>
      <c r="GF239" s="91"/>
      <c r="GG239" s="91"/>
      <c r="GH239" s="91"/>
      <c r="GI239" s="91"/>
      <c r="GJ239" s="91"/>
      <c r="GK239" s="91"/>
      <c r="GL239" s="91"/>
      <c r="GM239" s="91"/>
      <c r="GN239" s="91"/>
      <c r="GO239" s="91"/>
      <c r="GP239" s="91"/>
      <c r="GQ239" s="91"/>
      <c r="GR239" s="91"/>
      <c r="GS239" s="91"/>
      <c r="GT239" s="91"/>
      <c r="GU239" s="91"/>
      <c r="GV239" s="91"/>
      <c r="GW239" s="91"/>
      <c r="GX239" s="91"/>
      <c r="GY239" s="91"/>
      <c r="GZ239" s="91"/>
      <c r="HA239" s="91"/>
      <c r="HB239" s="91"/>
      <c r="HC239" s="91"/>
      <c r="HD239" s="91"/>
      <c r="HE239" s="91"/>
      <c r="HF239" s="91"/>
      <c r="HG239" s="91"/>
      <c r="HH239" s="91"/>
      <c r="HI239" s="91"/>
      <c r="HJ239" s="91"/>
      <c r="HK239" s="91"/>
      <c r="HL239" s="91"/>
      <c r="HM239" s="91"/>
      <c r="HN239" s="91"/>
      <c r="HO239" s="91"/>
      <c r="HP239" s="91"/>
      <c r="HQ239" s="91"/>
      <c r="HR239" s="91"/>
      <c r="HS239" s="91"/>
      <c r="HT239" s="91"/>
      <c r="HU239" s="91"/>
      <c r="HV239" s="91"/>
      <c r="HW239" s="91"/>
      <c r="HX239" s="91"/>
      <c r="HY239" s="91"/>
      <c r="HZ239" s="91"/>
      <c r="IA239" s="91"/>
      <c r="IB239" s="91"/>
      <c r="IC239" s="91"/>
      <c r="ID239" s="91"/>
      <c r="IE239" s="91"/>
    </row>
    <row r="240" spans="1:239" s="273" customFormat="1" ht="20.25" customHeight="1">
      <c r="A240" s="249" t="s">
        <v>724</v>
      </c>
      <c r="B240" s="268" t="s">
        <v>737</v>
      </c>
      <c r="C240" s="268"/>
      <c r="D240" s="268"/>
      <c r="E240" s="269"/>
      <c r="F240" s="252"/>
      <c r="G240" s="270"/>
      <c r="H240" s="271"/>
      <c r="I240" s="255"/>
      <c r="J240" s="255"/>
      <c r="K240" s="272"/>
      <c r="L240" s="251">
        <f>SUBTOTAL(109,L241:L241)</f>
        <v>7671</v>
      </c>
      <c r="M240" s="251">
        <f t="shared" ref="M240:T240" si="26">SUBTOTAL(109,M241:M241)</f>
        <v>0</v>
      </c>
      <c r="N240" s="251">
        <f t="shared" si="26"/>
        <v>7671</v>
      </c>
      <c r="O240" s="251">
        <f t="shared" si="26"/>
        <v>140</v>
      </c>
      <c r="P240" s="251">
        <f t="shared" si="26"/>
        <v>0</v>
      </c>
      <c r="Q240" s="251">
        <f t="shared" si="26"/>
        <v>140</v>
      </c>
      <c r="R240" s="251">
        <f t="shared" si="26"/>
        <v>0</v>
      </c>
      <c r="S240" s="251">
        <f t="shared" si="26"/>
        <v>0</v>
      </c>
      <c r="T240" s="251">
        <f t="shared" si="26"/>
        <v>2475</v>
      </c>
      <c r="U240" s="251"/>
    </row>
    <row r="241" spans="1:239" s="278" customFormat="1" ht="31.5">
      <c r="A241" s="37">
        <v>1</v>
      </c>
      <c r="B241" s="274" t="s">
        <v>586</v>
      </c>
      <c r="C241" s="275"/>
      <c r="D241" s="276"/>
      <c r="E241" s="36" t="s">
        <v>96</v>
      </c>
      <c r="F241" s="106" t="s">
        <v>575</v>
      </c>
      <c r="G241" s="106" t="s">
        <v>68</v>
      </c>
      <c r="H241" s="106" t="s">
        <v>57</v>
      </c>
      <c r="I241" s="39">
        <v>2017</v>
      </c>
      <c r="J241" s="106" t="s">
        <v>587</v>
      </c>
      <c r="K241" s="170" t="s">
        <v>588</v>
      </c>
      <c r="L241" s="264">
        <v>7671</v>
      </c>
      <c r="M241" s="277"/>
      <c r="N241" s="277">
        <v>7671</v>
      </c>
      <c r="O241" s="35">
        <v>140</v>
      </c>
      <c r="P241" s="35"/>
      <c r="Q241" s="35">
        <v>140</v>
      </c>
      <c r="R241" s="35"/>
      <c r="S241" s="35"/>
      <c r="T241" s="35">
        <v>2475</v>
      </c>
      <c r="U241" s="415" t="s">
        <v>772</v>
      </c>
    </row>
    <row r="242" spans="1:239" s="287" customFormat="1" ht="28.5" customHeight="1">
      <c r="A242" s="86" t="s">
        <v>636</v>
      </c>
      <c r="B242" s="279" t="s">
        <v>699</v>
      </c>
      <c r="C242" s="280"/>
      <c r="D242" s="281"/>
      <c r="E242" s="102"/>
      <c r="F242" s="282"/>
      <c r="G242" s="282"/>
      <c r="H242" s="282"/>
      <c r="I242" s="90"/>
      <c r="J242" s="282"/>
      <c r="K242" s="283"/>
      <c r="L242" s="284"/>
      <c r="M242" s="285"/>
      <c r="N242" s="285"/>
      <c r="O242" s="286"/>
      <c r="P242" s="286"/>
      <c r="Q242" s="286"/>
      <c r="R242" s="286"/>
      <c r="S242" s="286"/>
      <c r="T242" s="286">
        <v>7500</v>
      </c>
      <c r="U242" s="475" t="s">
        <v>715</v>
      </c>
    </row>
    <row r="243" spans="1:239" s="234" customFormat="1" ht="28.5" customHeight="1">
      <c r="A243" s="86" t="s">
        <v>717</v>
      </c>
      <c r="B243" s="87" t="s">
        <v>718</v>
      </c>
      <c r="C243" s="87"/>
      <c r="D243" s="87"/>
      <c r="E243" s="88"/>
      <c r="F243" s="89"/>
      <c r="G243" s="288"/>
      <c r="H243" s="289"/>
      <c r="I243" s="90"/>
      <c r="J243" s="90"/>
      <c r="K243" s="283"/>
      <c r="L243" s="88">
        <f t="shared" ref="L243:S243" si="27">SUBTOTAL(109,L244:L295)</f>
        <v>242530</v>
      </c>
      <c r="M243" s="88">
        <f t="shared" si="27"/>
        <v>0</v>
      </c>
      <c r="N243" s="88">
        <f t="shared" si="27"/>
        <v>202093</v>
      </c>
      <c r="O243" s="88">
        <f t="shared" si="27"/>
        <v>120435</v>
      </c>
      <c r="P243" s="88">
        <f t="shared" si="27"/>
        <v>0</v>
      </c>
      <c r="Q243" s="88">
        <f t="shared" si="27"/>
        <v>99547</v>
      </c>
      <c r="R243" s="88">
        <f t="shared" si="27"/>
        <v>70047.7</v>
      </c>
      <c r="S243" s="88">
        <f t="shared" si="27"/>
        <v>0</v>
      </c>
      <c r="T243" s="88">
        <f>SUBTOTAL(109,T244:T295)</f>
        <v>36000</v>
      </c>
      <c r="U243" s="88"/>
      <c r="V243" s="91"/>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c r="CI243" s="91"/>
      <c r="CJ243" s="91"/>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1"/>
      <c r="DS243" s="91"/>
      <c r="DT243" s="91"/>
      <c r="DU243" s="91"/>
      <c r="DV243" s="91"/>
      <c r="DW243" s="91"/>
      <c r="DX243" s="91"/>
      <c r="DY243" s="91"/>
      <c r="DZ243" s="91"/>
      <c r="EA243" s="91"/>
      <c r="EB243" s="91"/>
      <c r="EC243" s="91"/>
      <c r="ED243" s="91"/>
      <c r="EE243" s="91"/>
      <c r="EF243" s="91"/>
      <c r="EG243" s="91"/>
      <c r="EH243" s="91"/>
      <c r="EI243" s="91"/>
      <c r="EJ243" s="91"/>
      <c r="EK243" s="91"/>
      <c r="EL243" s="91"/>
      <c r="EM243" s="91"/>
      <c r="EN243" s="91"/>
      <c r="EO243" s="91"/>
      <c r="EP243" s="91"/>
      <c r="EQ243" s="91"/>
      <c r="ER243" s="91"/>
      <c r="ES243" s="91"/>
      <c r="ET243" s="91"/>
      <c r="EU243" s="91"/>
      <c r="EV243" s="91"/>
      <c r="EW243" s="91"/>
      <c r="EX243" s="91"/>
      <c r="EY243" s="91"/>
      <c r="EZ243" s="91"/>
      <c r="FA243" s="91"/>
      <c r="FB243" s="91"/>
      <c r="FC243" s="91"/>
      <c r="FD243" s="91"/>
      <c r="FE243" s="91"/>
      <c r="FF243" s="91"/>
      <c r="FG243" s="91"/>
      <c r="FH243" s="91"/>
      <c r="FI243" s="91"/>
      <c r="FJ243" s="91"/>
      <c r="FK243" s="91"/>
      <c r="FL243" s="91"/>
      <c r="FM243" s="91"/>
      <c r="FN243" s="91"/>
      <c r="FO243" s="91"/>
      <c r="FP243" s="91"/>
      <c r="FQ243" s="91"/>
      <c r="FR243" s="91"/>
      <c r="FS243" s="91"/>
      <c r="FT243" s="91"/>
      <c r="FU243" s="91"/>
      <c r="FV243" s="91"/>
      <c r="FW243" s="91"/>
      <c r="FX243" s="91"/>
      <c r="FY243" s="91"/>
      <c r="FZ243" s="91"/>
      <c r="GA243" s="91"/>
      <c r="GB243" s="91"/>
      <c r="GC243" s="91"/>
      <c r="GD243" s="91"/>
      <c r="GE243" s="91"/>
      <c r="GF243" s="91"/>
      <c r="GG243" s="91"/>
      <c r="GH243" s="91"/>
      <c r="GI243" s="91"/>
      <c r="GJ243" s="91"/>
      <c r="GK243" s="91"/>
      <c r="GL243" s="91"/>
      <c r="GM243" s="91"/>
      <c r="GN243" s="91"/>
      <c r="GO243" s="91"/>
      <c r="GP243" s="91"/>
      <c r="GQ243" s="91"/>
      <c r="GR243" s="91"/>
      <c r="GS243" s="91"/>
      <c r="GT243" s="91"/>
      <c r="GU243" s="91"/>
      <c r="GV243" s="91"/>
      <c r="GW243" s="91"/>
      <c r="GX243" s="91"/>
      <c r="GY243" s="91"/>
      <c r="GZ243" s="91"/>
      <c r="HA243" s="91"/>
      <c r="HB243" s="91"/>
      <c r="HC243" s="91"/>
      <c r="HD243" s="91"/>
      <c r="HE243" s="91"/>
      <c r="HF243" s="91"/>
      <c r="HG243" s="91"/>
      <c r="HH243" s="91"/>
      <c r="HI243" s="91"/>
      <c r="HJ243" s="91"/>
      <c r="HK243" s="91"/>
      <c r="HL243" s="91"/>
      <c r="HM243" s="91"/>
      <c r="HN243" s="91"/>
      <c r="HO243" s="91"/>
      <c r="HP243" s="91"/>
      <c r="HQ243" s="91"/>
      <c r="HR243" s="91"/>
      <c r="HS243" s="91"/>
      <c r="HT243" s="91"/>
      <c r="HU243" s="91"/>
      <c r="HV243" s="91"/>
      <c r="HW243" s="91"/>
      <c r="HX243" s="91"/>
      <c r="HY243" s="91"/>
      <c r="HZ243" s="91"/>
      <c r="IA243" s="91"/>
      <c r="IB243" s="91"/>
      <c r="IC243" s="91"/>
      <c r="ID243" s="91"/>
      <c r="IE243" s="91"/>
    </row>
    <row r="244" spans="1:239" s="91" customFormat="1" ht="23.25" customHeight="1">
      <c r="A244" s="86" t="s">
        <v>635</v>
      </c>
      <c r="B244" s="189" t="s">
        <v>911</v>
      </c>
      <c r="C244" s="189"/>
      <c r="D244" s="189"/>
      <c r="E244" s="88"/>
      <c r="F244" s="89"/>
      <c r="G244" s="467"/>
      <c r="H244" s="102"/>
      <c r="I244" s="90"/>
      <c r="J244" s="90"/>
      <c r="K244" s="190"/>
      <c r="L244" s="99">
        <f t="shared" ref="L244:T244" si="28">SUBTOTAL(109,L245:L272)</f>
        <v>88571</v>
      </c>
      <c r="M244" s="99">
        <f t="shared" si="28"/>
        <v>0</v>
      </c>
      <c r="N244" s="99">
        <f t="shared" si="28"/>
        <v>80453</v>
      </c>
      <c r="O244" s="99">
        <f t="shared" si="28"/>
        <v>34885</v>
      </c>
      <c r="P244" s="99">
        <f t="shared" si="28"/>
        <v>0</v>
      </c>
      <c r="Q244" s="99">
        <f t="shared" si="28"/>
        <v>32997</v>
      </c>
      <c r="R244" s="99">
        <f t="shared" si="28"/>
        <v>42793.7</v>
      </c>
      <c r="S244" s="99">
        <f t="shared" si="28"/>
        <v>0</v>
      </c>
      <c r="T244" s="99">
        <f t="shared" si="28"/>
        <v>21600</v>
      </c>
      <c r="U244" s="475"/>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12"/>
      <c r="DK244" s="112"/>
      <c r="DL244" s="112"/>
      <c r="DM244" s="112"/>
      <c r="DN244" s="112"/>
      <c r="DO244" s="112"/>
      <c r="DP244" s="112"/>
      <c r="DQ244" s="112"/>
      <c r="DR244" s="112"/>
      <c r="DS244" s="112"/>
      <c r="DT244" s="112"/>
      <c r="DU244" s="112"/>
      <c r="DV244" s="112"/>
      <c r="DW244" s="112"/>
      <c r="DX244" s="112"/>
      <c r="DY244" s="112"/>
      <c r="DZ244" s="112"/>
      <c r="EA244" s="112"/>
      <c r="EB244" s="112"/>
      <c r="EC244" s="112"/>
      <c r="ED244" s="112"/>
      <c r="EE244" s="112"/>
      <c r="EF244" s="112"/>
      <c r="EG244" s="112"/>
      <c r="EH244" s="112"/>
      <c r="EI244" s="112"/>
      <c r="EJ244" s="112"/>
      <c r="EK244" s="112"/>
      <c r="EL244" s="112"/>
      <c r="EM244" s="112"/>
      <c r="EN244" s="112"/>
      <c r="EO244" s="112"/>
      <c r="EP244" s="112"/>
      <c r="EQ244" s="112"/>
      <c r="ER244" s="112"/>
      <c r="ES244" s="112"/>
      <c r="ET244" s="112"/>
      <c r="EU244" s="112"/>
      <c r="EV244" s="112"/>
      <c r="EW244" s="112"/>
      <c r="EX244" s="112"/>
      <c r="EY244" s="112"/>
      <c r="EZ244" s="112"/>
      <c r="FA244" s="112"/>
      <c r="FB244" s="112"/>
      <c r="FC244" s="112"/>
      <c r="FD244" s="112"/>
      <c r="FE244" s="112"/>
      <c r="FF244" s="112"/>
      <c r="FG244" s="112"/>
      <c r="FH244" s="112"/>
      <c r="FI244" s="112"/>
      <c r="FJ244" s="112"/>
      <c r="FK244" s="112"/>
      <c r="FL244" s="112"/>
      <c r="FM244" s="112"/>
      <c r="FN244" s="112"/>
      <c r="FO244" s="112"/>
      <c r="FP244" s="112"/>
      <c r="FQ244" s="112"/>
      <c r="FR244" s="112"/>
      <c r="FS244" s="112"/>
      <c r="FT244" s="112"/>
      <c r="FU244" s="112"/>
      <c r="FV244" s="112"/>
      <c r="FW244" s="112"/>
      <c r="FX244" s="112"/>
      <c r="FY244" s="112"/>
      <c r="FZ244" s="112"/>
      <c r="GA244" s="112"/>
      <c r="GB244" s="112"/>
      <c r="GC244" s="112"/>
      <c r="GD244" s="112"/>
      <c r="GE244" s="112"/>
      <c r="GF244" s="112"/>
      <c r="GG244" s="112"/>
      <c r="GH244" s="112"/>
      <c r="GI244" s="112"/>
      <c r="GJ244" s="112"/>
      <c r="GK244" s="112"/>
      <c r="GL244" s="112"/>
      <c r="GM244" s="112"/>
      <c r="GN244" s="112"/>
      <c r="GO244" s="112"/>
      <c r="GP244" s="112"/>
      <c r="GQ244" s="112"/>
      <c r="GR244" s="112"/>
      <c r="GS244" s="112"/>
      <c r="GT244" s="112"/>
      <c r="GU244" s="112"/>
      <c r="GV244" s="112"/>
      <c r="GW244" s="112"/>
      <c r="GX244" s="112"/>
      <c r="GY244" s="112"/>
      <c r="GZ244" s="112"/>
      <c r="HA244" s="112"/>
      <c r="HB244" s="112"/>
      <c r="HC244" s="112"/>
      <c r="HD244" s="112"/>
      <c r="HE244" s="112"/>
      <c r="HF244" s="112"/>
      <c r="HG244" s="112"/>
      <c r="HH244" s="112"/>
      <c r="HI244" s="112"/>
      <c r="HJ244" s="112"/>
      <c r="HK244" s="112"/>
      <c r="HL244" s="112"/>
      <c r="HM244" s="112"/>
      <c r="HN244" s="112"/>
      <c r="HO244" s="112"/>
      <c r="HP244" s="112"/>
      <c r="HQ244" s="112"/>
      <c r="HR244" s="112"/>
      <c r="HS244" s="112"/>
      <c r="HT244" s="112"/>
      <c r="HU244" s="112"/>
      <c r="HV244" s="112"/>
      <c r="HW244" s="112"/>
      <c r="HX244" s="112"/>
      <c r="HY244" s="112"/>
      <c r="HZ244" s="112"/>
      <c r="IA244" s="112"/>
      <c r="IB244" s="112"/>
      <c r="IC244" s="112"/>
      <c r="ID244" s="112"/>
      <c r="IE244" s="112"/>
    </row>
    <row r="245" spans="1:239" s="258" customFormat="1" ht="21.75" customHeight="1">
      <c r="A245" s="249" t="s">
        <v>720</v>
      </c>
      <c r="B245" s="482" t="s">
        <v>908</v>
      </c>
      <c r="C245" s="250"/>
      <c r="D245" s="250"/>
      <c r="E245" s="251"/>
      <c r="F245" s="252"/>
      <c r="G245" s="253"/>
      <c r="H245" s="254"/>
      <c r="I245" s="255"/>
      <c r="J245" s="255"/>
      <c r="K245" s="256"/>
      <c r="L245" s="476">
        <f t="shared" ref="L245:S245" si="29">SUBTOTAL(109,L246:L246)</f>
        <v>3215</v>
      </c>
      <c r="M245" s="476">
        <f t="shared" si="29"/>
        <v>0</v>
      </c>
      <c r="N245" s="476">
        <f t="shared" si="29"/>
        <v>1326</v>
      </c>
      <c r="O245" s="476">
        <f t="shared" si="29"/>
        <v>3129</v>
      </c>
      <c r="P245" s="476">
        <f t="shared" si="29"/>
        <v>0</v>
      </c>
      <c r="Q245" s="476">
        <f t="shared" si="29"/>
        <v>1241</v>
      </c>
      <c r="R245" s="476">
        <f t="shared" si="29"/>
        <v>85</v>
      </c>
      <c r="S245" s="476">
        <f t="shared" si="29"/>
        <v>0</v>
      </c>
      <c r="T245" s="476">
        <f>SUBTOTAL(109,T246:T246)</f>
        <v>85</v>
      </c>
      <c r="U245" s="478"/>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c r="BW245" s="112"/>
      <c r="BX245" s="112"/>
      <c r="BY245" s="112"/>
      <c r="BZ245" s="112"/>
      <c r="CA245" s="112"/>
      <c r="CB245" s="112"/>
      <c r="CC245" s="112"/>
      <c r="CD245" s="112"/>
      <c r="CE245" s="112"/>
      <c r="CF245" s="112"/>
      <c r="CG245" s="112"/>
      <c r="CH245" s="112"/>
      <c r="CI245" s="112"/>
      <c r="CJ245" s="112"/>
      <c r="CK245" s="112"/>
      <c r="CL245" s="112"/>
      <c r="CM245" s="112"/>
      <c r="CN245" s="112"/>
      <c r="CO245" s="112"/>
      <c r="CP245" s="112"/>
      <c r="CQ245" s="112"/>
      <c r="CR245" s="112"/>
      <c r="CS245" s="112"/>
      <c r="CT245" s="112"/>
      <c r="CU245" s="112"/>
      <c r="CV245" s="112"/>
      <c r="CW245" s="112"/>
      <c r="CX245" s="112"/>
      <c r="CY245" s="112"/>
      <c r="CZ245" s="112"/>
      <c r="DA245" s="112"/>
      <c r="DB245" s="112"/>
      <c r="DC245" s="112"/>
      <c r="DD245" s="112"/>
      <c r="DE245" s="112"/>
      <c r="DF245" s="112"/>
      <c r="DG245" s="112"/>
      <c r="DH245" s="112"/>
      <c r="DI245" s="112"/>
      <c r="DJ245" s="112"/>
      <c r="DK245" s="112"/>
      <c r="DL245" s="112"/>
      <c r="DM245" s="112"/>
      <c r="DN245" s="112"/>
      <c r="DO245" s="112"/>
      <c r="DP245" s="112"/>
      <c r="DQ245" s="112"/>
      <c r="DR245" s="112"/>
      <c r="DS245" s="112"/>
      <c r="DT245" s="112"/>
      <c r="DU245" s="112"/>
      <c r="DV245" s="112"/>
      <c r="DW245" s="112"/>
      <c r="DX245" s="112"/>
      <c r="DY245" s="112"/>
      <c r="DZ245" s="112"/>
      <c r="EA245" s="112"/>
      <c r="EB245" s="112"/>
      <c r="EC245" s="112"/>
      <c r="ED245" s="112"/>
      <c r="EE245" s="112"/>
      <c r="EF245" s="112"/>
      <c r="EG245" s="112"/>
      <c r="EH245" s="112"/>
      <c r="EI245" s="112"/>
      <c r="EJ245" s="112"/>
      <c r="EK245" s="112"/>
      <c r="EL245" s="112"/>
      <c r="EM245" s="112"/>
      <c r="EN245" s="112"/>
      <c r="EO245" s="112"/>
      <c r="EP245" s="112"/>
      <c r="EQ245" s="112"/>
      <c r="ER245" s="112"/>
      <c r="ES245" s="112"/>
      <c r="ET245" s="112"/>
      <c r="EU245" s="112"/>
      <c r="EV245" s="112"/>
      <c r="EW245" s="112"/>
      <c r="EX245" s="112"/>
      <c r="EY245" s="112"/>
      <c r="EZ245" s="112"/>
      <c r="FA245" s="112"/>
      <c r="FB245" s="112"/>
      <c r="FC245" s="112"/>
      <c r="FD245" s="112"/>
      <c r="FE245" s="112"/>
      <c r="FF245" s="112"/>
      <c r="FG245" s="112"/>
      <c r="FH245" s="112"/>
      <c r="FI245" s="112"/>
      <c r="FJ245" s="112"/>
      <c r="FK245" s="112"/>
      <c r="FL245" s="112"/>
      <c r="FM245" s="112"/>
      <c r="FN245" s="112"/>
      <c r="FO245" s="112"/>
      <c r="FP245" s="112"/>
      <c r="FQ245" s="112"/>
      <c r="FR245" s="112"/>
      <c r="FS245" s="112"/>
      <c r="FT245" s="112"/>
      <c r="FU245" s="112"/>
      <c r="FV245" s="112"/>
      <c r="FW245" s="112"/>
      <c r="FX245" s="112"/>
      <c r="FY245" s="112"/>
      <c r="FZ245" s="112"/>
      <c r="GA245" s="112"/>
      <c r="GB245" s="112"/>
      <c r="GC245" s="112"/>
      <c r="GD245" s="112"/>
      <c r="GE245" s="112"/>
      <c r="GF245" s="112"/>
      <c r="GG245" s="112"/>
      <c r="GH245" s="112"/>
      <c r="GI245" s="112"/>
      <c r="GJ245" s="112"/>
      <c r="GK245" s="112"/>
      <c r="GL245" s="112"/>
      <c r="GM245" s="112"/>
      <c r="GN245" s="112"/>
      <c r="GO245" s="112"/>
      <c r="GP245" s="112"/>
      <c r="GQ245" s="112"/>
      <c r="GR245" s="112"/>
      <c r="GS245" s="112"/>
      <c r="GT245" s="112"/>
      <c r="GU245" s="112"/>
      <c r="GV245" s="112"/>
      <c r="GW245" s="112"/>
      <c r="GX245" s="112"/>
      <c r="GY245" s="112"/>
      <c r="GZ245" s="112"/>
      <c r="HA245" s="112"/>
      <c r="HB245" s="112"/>
      <c r="HC245" s="112"/>
      <c r="HD245" s="112"/>
      <c r="HE245" s="112"/>
      <c r="HF245" s="112"/>
      <c r="HG245" s="112"/>
      <c r="HH245" s="112"/>
      <c r="HI245" s="112"/>
      <c r="HJ245" s="112"/>
      <c r="HK245" s="112"/>
      <c r="HL245" s="112"/>
      <c r="HM245" s="112"/>
      <c r="HN245" s="112"/>
      <c r="HO245" s="112"/>
      <c r="HP245" s="112"/>
      <c r="HQ245" s="112"/>
      <c r="HR245" s="112"/>
      <c r="HS245" s="112"/>
      <c r="HT245" s="112"/>
      <c r="HU245" s="112"/>
      <c r="HV245" s="112"/>
      <c r="HW245" s="112"/>
      <c r="HX245" s="112"/>
      <c r="HY245" s="112"/>
      <c r="HZ245" s="112"/>
      <c r="IA245" s="112"/>
      <c r="IB245" s="112"/>
      <c r="IC245" s="112"/>
      <c r="ID245" s="112"/>
      <c r="IE245" s="112"/>
    </row>
    <row r="246" spans="1:239" s="91" customFormat="1" ht="46.5" customHeight="1">
      <c r="A246" s="92">
        <v>1</v>
      </c>
      <c r="B246" s="485" t="s">
        <v>307</v>
      </c>
      <c r="C246" s="485" t="s">
        <v>614</v>
      </c>
      <c r="D246" s="486">
        <v>3214</v>
      </c>
      <c r="E246" s="109" t="s">
        <v>524</v>
      </c>
      <c r="F246" s="109" t="s">
        <v>534</v>
      </c>
      <c r="G246" s="430"/>
      <c r="H246" s="110" t="s">
        <v>95</v>
      </c>
      <c r="I246" s="29">
        <v>2013</v>
      </c>
      <c r="J246" s="29">
        <v>2015</v>
      </c>
      <c r="K246" s="396" t="s">
        <v>529</v>
      </c>
      <c r="L246" s="93">
        <v>3215</v>
      </c>
      <c r="M246" s="93"/>
      <c r="N246" s="93">
        <v>1326</v>
      </c>
      <c r="O246" s="93">
        <v>3129</v>
      </c>
      <c r="P246" s="93"/>
      <c r="Q246" s="109">
        <v>1241</v>
      </c>
      <c r="R246" s="109">
        <v>85</v>
      </c>
      <c r="S246" s="109"/>
      <c r="T246" s="109">
        <v>85</v>
      </c>
      <c r="U246" s="76" t="s">
        <v>912</v>
      </c>
    </row>
    <row r="247" spans="1:239" s="258" customFormat="1" ht="30" customHeight="1">
      <c r="A247" s="249" t="s">
        <v>721</v>
      </c>
      <c r="B247" s="250" t="s">
        <v>909</v>
      </c>
      <c r="C247" s="250"/>
      <c r="D247" s="250"/>
      <c r="E247" s="251"/>
      <c r="F247" s="252"/>
      <c r="G247" s="253"/>
      <c r="H247" s="254"/>
      <c r="I247" s="255"/>
      <c r="J247" s="255"/>
      <c r="K247" s="256"/>
      <c r="L247" s="476">
        <f t="shared" ref="L247:S247" si="30">SUBTOTAL(109,L248:L251)</f>
        <v>14105</v>
      </c>
      <c r="M247" s="476">
        <f t="shared" si="30"/>
        <v>0</v>
      </c>
      <c r="N247" s="476">
        <f t="shared" si="30"/>
        <v>14105</v>
      </c>
      <c r="O247" s="476">
        <f t="shared" si="30"/>
        <v>8480</v>
      </c>
      <c r="P247" s="476">
        <f t="shared" si="30"/>
        <v>0</v>
      </c>
      <c r="Q247" s="476">
        <f t="shared" si="30"/>
        <v>8480</v>
      </c>
      <c r="R247" s="476">
        <f t="shared" si="30"/>
        <v>4465</v>
      </c>
      <c r="S247" s="476">
        <f t="shared" si="30"/>
        <v>0</v>
      </c>
      <c r="T247" s="476">
        <f>SUBTOTAL(109,T248:T251)</f>
        <v>4465</v>
      </c>
      <c r="U247" s="478"/>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c r="BW247" s="112"/>
      <c r="BX247" s="112"/>
      <c r="BY247" s="112"/>
      <c r="BZ247" s="112"/>
      <c r="CA247" s="112"/>
      <c r="CB247" s="112"/>
      <c r="CC247" s="112"/>
      <c r="CD247" s="112"/>
      <c r="CE247" s="112"/>
      <c r="CF247" s="112"/>
      <c r="CG247" s="112"/>
      <c r="CH247" s="112"/>
      <c r="CI247" s="112"/>
      <c r="CJ247" s="112"/>
      <c r="CK247" s="112"/>
      <c r="CL247" s="112"/>
      <c r="CM247" s="112"/>
      <c r="CN247" s="112"/>
      <c r="CO247" s="112"/>
      <c r="CP247" s="112"/>
      <c r="CQ247" s="112"/>
      <c r="CR247" s="112"/>
      <c r="CS247" s="112"/>
      <c r="CT247" s="112"/>
      <c r="CU247" s="112"/>
      <c r="CV247" s="112"/>
      <c r="CW247" s="112"/>
      <c r="CX247" s="112"/>
      <c r="CY247" s="112"/>
      <c r="CZ247" s="112"/>
      <c r="DA247" s="112"/>
      <c r="DB247" s="112"/>
      <c r="DC247" s="112"/>
      <c r="DD247" s="112"/>
      <c r="DE247" s="112"/>
      <c r="DF247" s="112"/>
      <c r="DG247" s="112"/>
      <c r="DH247" s="112"/>
      <c r="DI247" s="112"/>
      <c r="DJ247" s="112"/>
      <c r="DK247" s="112"/>
      <c r="DL247" s="112"/>
      <c r="DM247" s="112"/>
      <c r="DN247" s="112"/>
      <c r="DO247" s="112"/>
      <c r="DP247" s="112"/>
      <c r="DQ247" s="112"/>
      <c r="DR247" s="112"/>
      <c r="DS247" s="112"/>
      <c r="DT247" s="112"/>
      <c r="DU247" s="112"/>
      <c r="DV247" s="112"/>
      <c r="DW247" s="112"/>
      <c r="DX247" s="112"/>
      <c r="DY247" s="112"/>
      <c r="DZ247" s="112"/>
      <c r="EA247" s="112"/>
      <c r="EB247" s="112"/>
      <c r="EC247" s="112"/>
      <c r="ED247" s="112"/>
      <c r="EE247" s="112"/>
      <c r="EF247" s="112"/>
      <c r="EG247" s="112"/>
      <c r="EH247" s="112"/>
      <c r="EI247" s="112"/>
      <c r="EJ247" s="112"/>
      <c r="EK247" s="112"/>
      <c r="EL247" s="112"/>
      <c r="EM247" s="112"/>
      <c r="EN247" s="112"/>
      <c r="EO247" s="112"/>
      <c r="EP247" s="112"/>
      <c r="EQ247" s="112"/>
      <c r="ER247" s="112"/>
      <c r="ES247" s="112"/>
      <c r="ET247" s="112"/>
      <c r="EU247" s="112"/>
      <c r="EV247" s="112"/>
      <c r="EW247" s="112"/>
      <c r="EX247" s="112"/>
      <c r="EY247" s="112"/>
      <c r="EZ247" s="112"/>
      <c r="FA247" s="112"/>
      <c r="FB247" s="112"/>
      <c r="FC247" s="112"/>
      <c r="FD247" s="112"/>
      <c r="FE247" s="112"/>
      <c r="FF247" s="112"/>
      <c r="FG247" s="112"/>
      <c r="FH247" s="112"/>
      <c r="FI247" s="112"/>
      <c r="FJ247" s="112"/>
      <c r="FK247" s="112"/>
      <c r="FL247" s="112"/>
      <c r="FM247" s="112"/>
      <c r="FN247" s="112"/>
      <c r="FO247" s="112"/>
      <c r="FP247" s="112"/>
      <c r="FQ247" s="112"/>
      <c r="FR247" s="112"/>
      <c r="FS247" s="112"/>
      <c r="FT247" s="112"/>
      <c r="FU247" s="112"/>
      <c r="FV247" s="112"/>
      <c r="FW247" s="112"/>
      <c r="FX247" s="112"/>
      <c r="FY247" s="112"/>
      <c r="FZ247" s="112"/>
      <c r="GA247" s="112"/>
      <c r="GB247" s="112"/>
      <c r="GC247" s="112"/>
      <c r="GD247" s="112"/>
      <c r="GE247" s="112"/>
      <c r="GF247" s="112"/>
      <c r="GG247" s="112"/>
      <c r="GH247" s="112"/>
      <c r="GI247" s="112"/>
      <c r="GJ247" s="112"/>
      <c r="GK247" s="112"/>
      <c r="GL247" s="112"/>
      <c r="GM247" s="112"/>
      <c r="GN247" s="112"/>
      <c r="GO247" s="112"/>
      <c r="GP247" s="112"/>
      <c r="GQ247" s="112"/>
      <c r="GR247" s="112"/>
      <c r="GS247" s="112"/>
      <c r="GT247" s="112"/>
      <c r="GU247" s="112"/>
      <c r="GV247" s="112"/>
      <c r="GW247" s="112"/>
      <c r="GX247" s="112"/>
      <c r="GY247" s="112"/>
      <c r="GZ247" s="112"/>
      <c r="HA247" s="112"/>
      <c r="HB247" s="112"/>
      <c r="HC247" s="112"/>
      <c r="HD247" s="112"/>
      <c r="HE247" s="112"/>
      <c r="HF247" s="112"/>
      <c r="HG247" s="112"/>
      <c r="HH247" s="112"/>
      <c r="HI247" s="112"/>
      <c r="HJ247" s="112"/>
      <c r="HK247" s="112"/>
      <c r="HL247" s="112"/>
      <c r="HM247" s="112"/>
      <c r="HN247" s="112"/>
      <c r="HO247" s="112"/>
      <c r="HP247" s="112"/>
      <c r="HQ247" s="112"/>
      <c r="HR247" s="112"/>
      <c r="HS247" s="112"/>
      <c r="HT247" s="112"/>
      <c r="HU247" s="112"/>
      <c r="HV247" s="112"/>
      <c r="HW247" s="112"/>
      <c r="HX247" s="112"/>
      <c r="HY247" s="112"/>
      <c r="HZ247" s="112"/>
      <c r="IA247" s="112"/>
      <c r="IB247" s="112"/>
      <c r="IC247" s="112"/>
      <c r="ID247" s="112"/>
      <c r="IE247" s="112"/>
    </row>
    <row r="248" spans="1:239" s="91" customFormat="1" ht="31.5">
      <c r="A248" s="92">
        <v>1</v>
      </c>
      <c r="B248" s="485" t="s">
        <v>337</v>
      </c>
      <c r="C248" s="485"/>
      <c r="D248" s="485"/>
      <c r="E248" s="109" t="s">
        <v>524</v>
      </c>
      <c r="F248" s="27" t="s">
        <v>574</v>
      </c>
      <c r="G248" s="109" t="s">
        <v>6</v>
      </c>
      <c r="H248" s="28" t="s">
        <v>24</v>
      </c>
      <c r="I248" s="29">
        <v>2015</v>
      </c>
      <c r="J248" s="29">
        <v>2017</v>
      </c>
      <c r="K248" s="396" t="s">
        <v>338</v>
      </c>
      <c r="L248" s="128">
        <v>2958</v>
      </c>
      <c r="M248" s="128"/>
      <c r="N248" s="128">
        <v>2958</v>
      </c>
      <c r="O248" s="128">
        <v>1860</v>
      </c>
      <c r="P248" s="128"/>
      <c r="Q248" s="128">
        <v>1860</v>
      </c>
      <c r="R248" s="491">
        <v>740</v>
      </c>
      <c r="S248" s="491"/>
      <c r="T248" s="93">
        <v>740</v>
      </c>
      <c r="U248" s="109" t="s">
        <v>913</v>
      </c>
    </row>
    <row r="249" spans="1:239" s="91" customFormat="1" ht="31.5">
      <c r="A249" s="92">
        <v>2</v>
      </c>
      <c r="B249" s="493" t="s">
        <v>339</v>
      </c>
      <c r="C249" s="493"/>
      <c r="D249" s="493"/>
      <c r="E249" s="109" t="s">
        <v>524</v>
      </c>
      <c r="F249" s="27" t="s">
        <v>574</v>
      </c>
      <c r="G249" s="109" t="s">
        <v>6</v>
      </c>
      <c r="H249" s="28" t="s">
        <v>24</v>
      </c>
      <c r="I249" s="29">
        <v>2015</v>
      </c>
      <c r="J249" s="29">
        <v>2017</v>
      </c>
      <c r="K249" s="490" t="s">
        <v>340</v>
      </c>
      <c r="L249" s="128">
        <v>3161</v>
      </c>
      <c r="M249" s="128"/>
      <c r="N249" s="128">
        <v>3161</v>
      </c>
      <c r="O249" s="128">
        <v>2000</v>
      </c>
      <c r="P249" s="128"/>
      <c r="Q249" s="128">
        <v>2000</v>
      </c>
      <c r="R249" s="491">
        <v>845</v>
      </c>
      <c r="S249" s="491"/>
      <c r="T249" s="93">
        <v>845</v>
      </c>
      <c r="U249" s="109" t="s">
        <v>758</v>
      </c>
    </row>
    <row r="250" spans="1:239" s="91" customFormat="1" ht="47.25">
      <c r="A250" s="92">
        <v>3</v>
      </c>
      <c r="B250" s="493" t="s">
        <v>341</v>
      </c>
      <c r="C250" s="28" t="s">
        <v>601</v>
      </c>
      <c r="D250" s="100">
        <v>4133</v>
      </c>
      <c r="E250" s="109" t="s">
        <v>524</v>
      </c>
      <c r="F250" s="27" t="s">
        <v>574</v>
      </c>
      <c r="G250" s="109" t="s">
        <v>6</v>
      </c>
      <c r="H250" s="25" t="s">
        <v>57</v>
      </c>
      <c r="I250" s="29">
        <v>2015</v>
      </c>
      <c r="J250" s="29">
        <v>2017</v>
      </c>
      <c r="K250" s="490" t="s">
        <v>342</v>
      </c>
      <c r="L250" s="128">
        <v>4606</v>
      </c>
      <c r="M250" s="128"/>
      <c r="N250" s="128">
        <v>4606</v>
      </c>
      <c r="O250" s="128">
        <v>2540</v>
      </c>
      <c r="P250" s="128"/>
      <c r="Q250" s="128">
        <v>2540</v>
      </c>
      <c r="R250" s="491">
        <v>1605</v>
      </c>
      <c r="S250" s="491"/>
      <c r="T250" s="93">
        <v>1605</v>
      </c>
      <c r="U250" s="109" t="s">
        <v>899</v>
      </c>
    </row>
    <row r="251" spans="1:239" s="91" customFormat="1" ht="53.25" customHeight="1">
      <c r="A251" s="92">
        <v>4</v>
      </c>
      <c r="B251" s="492" t="s">
        <v>348</v>
      </c>
      <c r="C251" s="28" t="s">
        <v>608</v>
      </c>
      <c r="D251" s="100">
        <v>3355</v>
      </c>
      <c r="E251" s="109" t="s">
        <v>524</v>
      </c>
      <c r="F251" s="27" t="s">
        <v>574</v>
      </c>
      <c r="G251" s="109" t="s">
        <v>6</v>
      </c>
      <c r="H251" s="28" t="s">
        <v>24</v>
      </c>
      <c r="I251" s="29">
        <v>2015</v>
      </c>
      <c r="J251" s="29">
        <v>2017</v>
      </c>
      <c r="K251" s="489" t="s">
        <v>528</v>
      </c>
      <c r="L251" s="128">
        <v>3380</v>
      </c>
      <c r="M251" s="128"/>
      <c r="N251" s="128">
        <v>3380</v>
      </c>
      <c r="O251" s="128">
        <v>2080</v>
      </c>
      <c r="P251" s="128"/>
      <c r="Q251" s="128">
        <v>2080</v>
      </c>
      <c r="R251" s="491">
        <v>1275</v>
      </c>
      <c r="S251" s="491"/>
      <c r="T251" s="93">
        <v>1275</v>
      </c>
      <c r="U251" s="109" t="s">
        <v>914</v>
      </c>
    </row>
    <row r="252" spans="1:239" s="91" customFormat="1" ht="31.5">
      <c r="A252" s="92">
        <v>5</v>
      </c>
      <c r="B252" s="114" t="s">
        <v>360</v>
      </c>
      <c r="C252" s="114"/>
      <c r="D252" s="114"/>
      <c r="E252" s="109" t="s">
        <v>524</v>
      </c>
      <c r="F252" s="96" t="s">
        <v>575</v>
      </c>
      <c r="G252" s="109" t="s">
        <v>6</v>
      </c>
      <c r="H252" s="25" t="s">
        <v>57</v>
      </c>
      <c r="I252" s="29">
        <v>2016</v>
      </c>
      <c r="J252" s="29">
        <v>2018</v>
      </c>
      <c r="K252" s="247" t="s">
        <v>361</v>
      </c>
      <c r="L252" s="109">
        <v>3000</v>
      </c>
      <c r="M252" s="109"/>
      <c r="N252" s="109">
        <v>3000</v>
      </c>
      <c r="O252" s="93">
        <v>1382</v>
      </c>
      <c r="P252" s="93"/>
      <c r="Q252" s="93">
        <v>1382</v>
      </c>
      <c r="R252" s="168">
        <v>1318</v>
      </c>
      <c r="S252" s="168"/>
      <c r="T252" s="168">
        <v>600</v>
      </c>
      <c r="U252" s="477" t="s">
        <v>915</v>
      </c>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c r="BD252" s="113"/>
      <c r="BE252" s="113"/>
      <c r="BF252" s="113"/>
      <c r="BG252" s="113"/>
      <c r="BH252" s="113"/>
      <c r="BI252" s="113"/>
      <c r="BJ252" s="113"/>
      <c r="BK252" s="113"/>
      <c r="BL252" s="113"/>
      <c r="BM252" s="113"/>
      <c r="BN252" s="113"/>
      <c r="BO252" s="113"/>
      <c r="BP252" s="113"/>
      <c r="BQ252" s="113"/>
      <c r="BR252" s="113"/>
      <c r="BS252" s="113"/>
      <c r="BT252" s="113"/>
      <c r="BU252" s="113"/>
      <c r="BV252" s="113"/>
      <c r="BW252" s="113"/>
      <c r="BX252" s="113"/>
      <c r="BY252" s="113"/>
      <c r="BZ252" s="113"/>
      <c r="CA252" s="113"/>
      <c r="CB252" s="113"/>
      <c r="CC252" s="113"/>
      <c r="CD252" s="113"/>
      <c r="CE252" s="113"/>
      <c r="CF252" s="113"/>
      <c r="CG252" s="113"/>
      <c r="CH252" s="113"/>
      <c r="CI252" s="113"/>
      <c r="CJ252" s="113"/>
      <c r="CK252" s="113"/>
      <c r="CL252" s="113"/>
      <c r="CM252" s="113"/>
      <c r="CN252" s="113"/>
      <c r="CO252" s="113"/>
      <c r="CP252" s="113"/>
      <c r="CQ252" s="113"/>
      <c r="CR252" s="113"/>
      <c r="CS252" s="113"/>
      <c r="CT252" s="113"/>
      <c r="CU252" s="113"/>
      <c r="CV252" s="113"/>
      <c r="CW252" s="113"/>
      <c r="CX252" s="113"/>
      <c r="CY252" s="113"/>
      <c r="CZ252" s="113"/>
      <c r="DA252" s="113"/>
      <c r="DB252" s="113"/>
      <c r="DC252" s="113"/>
      <c r="DD252" s="113"/>
      <c r="DE252" s="113"/>
      <c r="DF252" s="113"/>
      <c r="DG252" s="113"/>
      <c r="DH252" s="113"/>
      <c r="DI252" s="113"/>
      <c r="DJ252" s="113"/>
      <c r="DK252" s="113"/>
      <c r="DL252" s="113"/>
      <c r="DM252" s="113"/>
      <c r="DN252" s="113"/>
      <c r="DO252" s="113"/>
      <c r="DP252" s="113"/>
      <c r="DQ252" s="113"/>
      <c r="DR252" s="113"/>
      <c r="DS252" s="113"/>
      <c r="DT252" s="113"/>
      <c r="DU252" s="113"/>
      <c r="DV252" s="113"/>
      <c r="DW252" s="113"/>
      <c r="DX252" s="113"/>
      <c r="DY252" s="113"/>
      <c r="DZ252" s="113"/>
      <c r="EA252" s="113"/>
      <c r="EB252" s="113"/>
      <c r="EC252" s="113"/>
      <c r="ED252" s="113"/>
      <c r="EE252" s="113"/>
      <c r="EF252" s="113"/>
      <c r="EG252" s="113"/>
      <c r="EH252" s="113"/>
      <c r="EI252" s="113"/>
      <c r="EJ252" s="113"/>
      <c r="EK252" s="113"/>
      <c r="EL252" s="113"/>
      <c r="EM252" s="113"/>
      <c r="EN252" s="113"/>
      <c r="EO252" s="113"/>
      <c r="EP252" s="113"/>
      <c r="EQ252" s="113"/>
      <c r="ER252" s="113"/>
      <c r="ES252" s="113"/>
      <c r="ET252" s="113"/>
      <c r="EU252" s="113"/>
      <c r="EV252" s="113"/>
      <c r="EW252" s="113"/>
      <c r="EX252" s="113"/>
      <c r="EY252" s="113"/>
      <c r="EZ252" s="113"/>
      <c r="FA252" s="113"/>
      <c r="FB252" s="113"/>
      <c r="FC252" s="113"/>
      <c r="FD252" s="113"/>
      <c r="FE252" s="113"/>
      <c r="FF252" s="113"/>
      <c r="FG252" s="113"/>
      <c r="FH252" s="113"/>
      <c r="FI252" s="113"/>
      <c r="FJ252" s="113"/>
      <c r="FK252" s="113"/>
      <c r="FL252" s="113"/>
      <c r="FM252" s="113"/>
      <c r="FN252" s="113"/>
      <c r="FO252" s="113"/>
      <c r="FP252" s="113"/>
      <c r="FQ252" s="113"/>
      <c r="FR252" s="113"/>
      <c r="FS252" s="113"/>
      <c r="FT252" s="113"/>
      <c r="FU252" s="113"/>
      <c r="FV252" s="113"/>
      <c r="FW252" s="113"/>
      <c r="FX252" s="113"/>
      <c r="FY252" s="113"/>
      <c r="FZ252" s="113"/>
      <c r="GA252" s="113"/>
      <c r="GB252" s="113"/>
      <c r="GC252" s="113"/>
      <c r="GD252" s="113"/>
      <c r="GE252" s="113"/>
      <c r="GF252" s="113"/>
      <c r="GG252" s="113"/>
      <c r="GH252" s="113"/>
      <c r="GI252" s="113"/>
      <c r="GJ252" s="113"/>
      <c r="GK252" s="113"/>
      <c r="GL252" s="113"/>
      <c r="GM252" s="113"/>
      <c r="GN252" s="113"/>
      <c r="GO252" s="113"/>
      <c r="GP252" s="113"/>
      <c r="GQ252" s="113"/>
      <c r="GR252" s="113"/>
      <c r="GS252" s="113"/>
      <c r="GT252" s="113"/>
      <c r="GU252" s="113"/>
      <c r="GV252" s="113"/>
      <c r="GW252" s="113"/>
      <c r="GX252" s="113"/>
      <c r="GY252" s="113"/>
      <c r="GZ252" s="113"/>
      <c r="HA252" s="113"/>
      <c r="HB252" s="113"/>
      <c r="HC252" s="113"/>
      <c r="HD252" s="113"/>
      <c r="HE252" s="113"/>
      <c r="HF252" s="113"/>
      <c r="HG252" s="113"/>
      <c r="HH252" s="113"/>
      <c r="HI252" s="113"/>
      <c r="HJ252" s="113"/>
      <c r="HK252" s="113"/>
      <c r="HL252" s="113"/>
      <c r="HM252" s="113"/>
      <c r="HN252" s="113"/>
      <c r="HO252" s="113"/>
      <c r="HP252" s="113"/>
      <c r="HQ252" s="113"/>
      <c r="HR252" s="113"/>
      <c r="HS252" s="113"/>
      <c r="HT252" s="113"/>
      <c r="HU252" s="113"/>
      <c r="HV252" s="113"/>
      <c r="HW252" s="113"/>
      <c r="HX252" s="113"/>
      <c r="HY252" s="113"/>
      <c r="HZ252" s="113"/>
      <c r="IA252" s="113"/>
      <c r="IB252" s="113"/>
      <c r="IC252" s="113"/>
      <c r="ID252" s="113"/>
      <c r="IE252" s="113"/>
    </row>
    <row r="253" spans="1:239" s="91" customFormat="1" ht="38.25" customHeight="1">
      <c r="A253" s="92">
        <v>6</v>
      </c>
      <c r="B253" s="248" t="s">
        <v>368</v>
      </c>
      <c r="C253" s="248"/>
      <c r="D253" s="248"/>
      <c r="E253" s="109" t="s">
        <v>524</v>
      </c>
      <c r="F253" s="96" t="s">
        <v>575</v>
      </c>
      <c r="G253" s="109" t="s">
        <v>6</v>
      </c>
      <c r="H253" s="110" t="s">
        <v>95</v>
      </c>
      <c r="I253" s="29">
        <v>2016</v>
      </c>
      <c r="J253" s="29">
        <v>2018</v>
      </c>
      <c r="K253" s="496" t="s">
        <v>369</v>
      </c>
      <c r="L253" s="93">
        <v>2500</v>
      </c>
      <c r="M253" s="93"/>
      <c r="N253" s="93">
        <v>2500</v>
      </c>
      <c r="O253" s="93">
        <v>975</v>
      </c>
      <c r="P253" s="93"/>
      <c r="Q253" s="93">
        <v>975</v>
      </c>
      <c r="R253" s="109">
        <v>1275</v>
      </c>
      <c r="S253" s="109"/>
      <c r="T253" s="109">
        <v>630</v>
      </c>
      <c r="U253" s="109" t="s">
        <v>785</v>
      </c>
    </row>
    <row r="254" spans="1:239" s="155" customFormat="1" ht="36.75" customHeight="1">
      <c r="A254" s="92">
        <v>7</v>
      </c>
      <c r="B254" s="248" t="s">
        <v>370</v>
      </c>
      <c r="C254" s="248"/>
      <c r="D254" s="248"/>
      <c r="E254" s="109" t="s">
        <v>524</v>
      </c>
      <c r="F254" s="96" t="s">
        <v>575</v>
      </c>
      <c r="G254" s="109" t="s">
        <v>6</v>
      </c>
      <c r="H254" s="66" t="s">
        <v>15</v>
      </c>
      <c r="I254" s="29">
        <v>2016</v>
      </c>
      <c r="J254" s="29">
        <v>2018</v>
      </c>
      <c r="K254" s="496" t="s">
        <v>371</v>
      </c>
      <c r="L254" s="128">
        <v>3500</v>
      </c>
      <c r="M254" s="128"/>
      <c r="N254" s="128">
        <v>3500</v>
      </c>
      <c r="O254" s="93">
        <v>1375</v>
      </c>
      <c r="P254" s="93"/>
      <c r="Q254" s="93">
        <v>1375</v>
      </c>
      <c r="R254" s="109">
        <v>1775</v>
      </c>
      <c r="S254" s="109"/>
      <c r="T254" s="168">
        <v>1170</v>
      </c>
      <c r="U254" s="477" t="s">
        <v>904</v>
      </c>
      <c r="V254" s="91"/>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91"/>
      <c r="CI254" s="91"/>
      <c r="CJ254" s="91"/>
      <c r="CK254" s="91"/>
      <c r="CL254" s="91"/>
      <c r="CM254" s="91"/>
      <c r="CN254" s="91"/>
      <c r="CO254" s="91"/>
      <c r="CP254" s="91"/>
      <c r="CQ254" s="91"/>
      <c r="CR254" s="91"/>
      <c r="CS254" s="91"/>
      <c r="CT254" s="91"/>
      <c r="CU254" s="91"/>
      <c r="CV254" s="91"/>
      <c r="CW254" s="91"/>
      <c r="CX254" s="91"/>
      <c r="CY254" s="91"/>
      <c r="CZ254" s="91"/>
      <c r="DA254" s="91"/>
      <c r="DB254" s="91"/>
      <c r="DC254" s="91"/>
      <c r="DD254" s="91"/>
      <c r="DE254" s="91"/>
      <c r="DF254" s="91"/>
      <c r="DG254" s="91"/>
      <c r="DH254" s="91"/>
      <c r="DI254" s="91"/>
      <c r="DJ254" s="91"/>
      <c r="DK254" s="91"/>
      <c r="DL254" s="91"/>
      <c r="DM254" s="91"/>
      <c r="DN254" s="91"/>
      <c r="DO254" s="91"/>
      <c r="DP254" s="91"/>
      <c r="DQ254" s="91"/>
      <c r="DR254" s="91"/>
      <c r="DS254" s="91"/>
      <c r="DT254" s="91"/>
      <c r="DU254" s="91"/>
      <c r="DV254" s="91"/>
      <c r="DW254" s="91"/>
      <c r="DX254" s="91"/>
      <c r="DY254" s="91"/>
      <c r="DZ254" s="91"/>
      <c r="EA254" s="91"/>
      <c r="EB254" s="91"/>
      <c r="EC254" s="91"/>
      <c r="ED254" s="91"/>
      <c r="EE254" s="91"/>
      <c r="EF254" s="91"/>
      <c r="EG254" s="91"/>
      <c r="EH254" s="91"/>
      <c r="EI254" s="91"/>
      <c r="EJ254" s="91"/>
      <c r="EK254" s="91"/>
      <c r="EL254" s="91"/>
      <c r="EM254" s="91"/>
      <c r="EN254" s="91"/>
      <c r="EO254" s="91"/>
      <c r="EP254" s="91"/>
      <c r="EQ254" s="91"/>
      <c r="ER254" s="91"/>
      <c r="ES254" s="91"/>
      <c r="ET254" s="91"/>
      <c r="EU254" s="91"/>
      <c r="EV254" s="91"/>
      <c r="EW254" s="91"/>
      <c r="EX254" s="91"/>
      <c r="EY254" s="91"/>
      <c r="EZ254" s="91"/>
      <c r="FA254" s="91"/>
      <c r="FB254" s="91"/>
      <c r="FC254" s="91"/>
      <c r="FD254" s="91"/>
      <c r="FE254" s="91"/>
      <c r="FF254" s="91"/>
      <c r="FG254" s="91"/>
      <c r="FH254" s="91"/>
      <c r="FI254" s="91"/>
      <c r="FJ254" s="91"/>
      <c r="FK254" s="91"/>
      <c r="FL254" s="91"/>
      <c r="FM254" s="91"/>
      <c r="FN254" s="91"/>
      <c r="FO254" s="91"/>
      <c r="FP254" s="91"/>
      <c r="FQ254" s="91"/>
      <c r="FR254" s="91"/>
      <c r="FS254" s="91"/>
      <c r="FT254" s="91"/>
      <c r="FU254" s="91"/>
      <c r="FV254" s="91"/>
      <c r="FW254" s="91"/>
      <c r="FX254" s="91"/>
      <c r="FY254" s="91"/>
      <c r="FZ254" s="91"/>
      <c r="GA254" s="91"/>
      <c r="GB254" s="91"/>
      <c r="GC254" s="91"/>
      <c r="GD254" s="91"/>
      <c r="GE254" s="91"/>
      <c r="GF254" s="91"/>
      <c r="GG254" s="91"/>
      <c r="GH254" s="91"/>
      <c r="GI254" s="91"/>
      <c r="GJ254" s="91"/>
      <c r="GK254" s="91"/>
      <c r="GL254" s="91"/>
      <c r="GM254" s="91"/>
      <c r="GN254" s="91"/>
      <c r="GO254" s="91"/>
      <c r="GP254" s="91"/>
      <c r="GQ254" s="91"/>
      <c r="GR254" s="91"/>
      <c r="GS254" s="91"/>
      <c r="GT254" s="91"/>
      <c r="GU254" s="91"/>
      <c r="GV254" s="91"/>
      <c r="GW254" s="91"/>
      <c r="GX254" s="91"/>
      <c r="GY254" s="91"/>
      <c r="GZ254" s="91"/>
      <c r="HA254" s="91"/>
      <c r="HB254" s="91"/>
      <c r="HC254" s="91"/>
      <c r="HD254" s="91"/>
      <c r="HE254" s="91"/>
      <c r="HF254" s="91"/>
      <c r="HG254" s="91"/>
      <c r="HH254" s="91"/>
      <c r="HI254" s="91"/>
      <c r="HJ254" s="91"/>
      <c r="HK254" s="91"/>
      <c r="HL254" s="91"/>
      <c r="HM254" s="91"/>
      <c r="HN254" s="91"/>
      <c r="HO254" s="91"/>
      <c r="HP254" s="91"/>
      <c r="HQ254" s="91"/>
      <c r="HR254" s="91"/>
      <c r="HS254" s="91"/>
      <c r="HT254" s="91"/>
      <c r="HU254" s="91"/>
      <c r="HV254" s="91"/>
      <c r="HW254" s="91"/>
      <c r="HX254" s="91"/>
      <c r="HY254" s="91"/>
      <c r="HZ254" s="91"/>
      <c r="IA254" s="91"/>
      <c r="IB254" s="91"/>
      <c r="IC254" s="91"/>
      <c r="ID254" s="91"/>
      <c r="IE254" s="91"/>
    </row>
    <row r="255" spans="1:239" s="91" customFormat="1" ht="25.5">
      <c r="A255" s="92">
        <v>8</v>
      </c>
      <c r="B255" s="114" t="s">
        <v>510</v>
      </c>
      <c r="C255" s="114"/>
      <c r="D255" s="114"/>
      <c r="E255" s="109" t="s">
        <v>524</v>
      </c>
      <c r="F255" s="96" t="s">
        <v>575</v>
      </c>
      <c r="G255" s="109" t="s">
        <v>6</v>
      </c>
      <c r="H255" s="110" t="s">
        <v>101</v>
      </c>
      <c r="I255" s="29">
        <v>2016</v>
      </c>
      <c r="J255" s="29">
        <v>2018</v>
      </c>
      <c r="K255" s="247" t="s">
        <v>373</v>
      </c>
      <c r="L255" s="93">
        <v>2815</v>
      </c>
      <c r="M255" s="93"/>
      <c r="N255" s="93">
        <v>2815</v>
      </c>
      <c r="O255" s="93">
        <v>985</v>
      </c>
      <c r="P255" s="93"/>
      <c r="Q255" s="93">
        <v>985</v>
      </c>
      <c r="R255" s="109">
        <v>1548.5</v>
      </c>
      <c r="S255" s="109"/>
      <c r="T255" s="168">
        <v>760</v>
      </c>
      <c r="U255" s="477" t="s">
        <v>916</v>
      </c>
      <c r="V255" s="113"/>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3"/>
      <c r="BI255" s="113"/>
      <c r="BJ255" s="113"/>
      <c r="BK255" s="113"/>
      <c r="BL255" s="113"/>
      <c r="BM255" s="113"/>
      <c r="BN255" s="113"/>
      <c r="BO255" s="113"/>
      <c r="BP255" s="113"/>
      <c r="BQ255" s="113"/>
      <c r="BR255" s="113"/>
      <c r="BS255" s="113"/>
      <c r="BT255" s="113"/>
      <c r="BU255" s="113"/>
      <c r="BV255" s="113"/>
      <c r="BW255" s="113"/>
      <c r="BX255" s="113"/>
      <c r="BY255" s="113"/>
      <c r="BZ255" s="113"/>
      <c r="CA255" s="113"/>
      <c r="CB255" s="113"/>
      <c r="CC255" s="113"/>
      <c r="CD255" s="113"/>
      <c r="CE255" s="113"/>
      <c r="CF255" s="113"/>
      <c r="CG255" s="113"/>
      <c r="CH255" s="113"/>
      <c r="CI255" s="113"/>
      <c r="CJ255" s="113"/>
      <c r="CK255" s="113"/>
      <c r="CL255" s="113"/>
      <c r="CM255" s="113"/>
      <c r="CN255" s="113"/>
      <c r="CO255" s="113"/>
      <c r="CP255" s="113"/>
      <c r="CQ255" s="113"/>
      <c r="CR255" s="113"/>
      <c r="CS255" s="113"/>
      <c r="CT255" s="113"/>
      <c r="CU255" s="113"/>
      <c r="CV255" s="113"/>
      <c r="CW255" s="113"/>
      <c r="CX255" s="113"/>
      <c r="CY255" s="113"/>
      <c r="CZ255" s="113"/>
      <c r="DA255" s="113"/>
      <c r="DB255" s="113"/>
      <c r="DC255" s="113"/>
      <c r="DD255" s="113"/>
      <c r="DE255" s="113"/>
      <c r="DF255" s="113"/>
      <c r="DG255" s="113"/>
      <c r="DH255" s="113"/>
      <c r="DI255" s="113"/>
      <c r="DJ255" s="113"/>
      <c r="DK255" s="113"/>
      <c r="DL255" s="113"/>
      <c r="DM255" s="113"/>
      <c r="DN255" s="113"/>
      <c r="DO255" s="113"/>
      <c r="DP255" s="113"/>
      <c r="DQ255" s="113"/>
      <c r="DR255" s="113"/>
      <c r="DS255" s="113"/>
      <c r="DT255" s="113"/>
      <c r="DU255" s="113"/>
      <c r="DV255" s="113"/>
      <c r="DW255" s="113"/>
      <c r="DX255" s="113"/>
      <c r="DY255" s="113"/>
      <c r="DZ255" s="113"/>
      <c r="EA255" s="113"/>
      <c r="EB255" s="113"/>
      <c r="EC255" s="113"/>
      <c r="ED255" s="113"/>
      <c r="EE255" s="113"/>
      <c r="EF255" s="113"/>
      <c r="EG255" s="113"/>
      <c r="EH255" s="113"/>
      <c r="EI255" s="113"/>
      <c r="EJ255" s="113"/>
      <c r="EK255" s="113"/>
      <c r="EL255" s="113"/>
      <c r="EM255" s="113"/>
      <c r="EN255" s="113"/>
      <c r="EO255" s="113"/>
      <c r="EP255" s="113"/>
      <c r="EQ255" s="113"/>
      <c r="ER255" s="113"/>
      <c r="ES255" s="113"/>
      <c r="ET255" s="113"/>
      <c r="EU255" s="113"/>
      <c r="EV255" s="113"/>
      <c r="EW255" s="113"/>
      <c r="EX255" s="113"/>
      <c r="EY255" s="113"/>
      <c r="EZ255" s="113"/>
      <c r="FA255" s="113"/>
      <c r="FB255" s="113"/>
      <c r="FC255" s="113"/>
      <c r="FD255" s="113"/>
      <c r="FE255" s="113"/>
      <c r="FF255" s="113"/>
      <c r="FG255" s="113"/>
      <c r="FH255" s="113"/>
      <c r="FI255" s="113"/>
      <c r="FJ255" s="113"/>
      <c r="FK255" s="113"/>
      <c r="FL255" s="113"/>
      <c r="FM255" s="113"/>
      <c r="FN255" s="113"/>
      <c r="FO255" s="113"/>
      <c r="FP255" s="113"/>
      <c r="FQ255" s="113"/>
      <c r="FR255" s="113"/>
      <c r="FS255" s="113"/>
      <c r="FT255" s="113"/>
      <c r="FU255" s="113"/>
      <c r="FV255" s="113"/>
      <c r="FW255" s="113"/>
      <c r="FX255" s="113"/>
      <c r="FY255" s="113"/>
      <c r="FZ255" s="113"/>
      <c r="GA255" s="113"/>
      <c r="GB255" s="113"/>
      <c r="GC255" s="113"/>
      <c r="GD255" s="113"/>
      <c r="GE255" s="113"/>
      <c r="GF255" s="113"/>
      <c r="GG255" s="113"/>
      <c r="GH255" s="113"/>
      <c r="GI255" s="113"/>
      <c r="GJ255" s="113"/>
      <c r="GK255" s="113"/>
      <c r="GL255" s="113"/>
      <c r="GM255" s="113"/>
      <c r="GN255" s="113"/>
      <c r="GO255" s="113"/>
      <c r="GP255" s="113"/>
      <c r="GQ255" s="113"/>
      <c r="GR255" s="113"/>
      <c r="GS255" s="113"/>
      <c r="GT255" s="113"/>
      <c r="GU255" s="113"/>
      <c r="GV255" s="113"/>
      <c r="GW255" s="113"/>
      <c r="GX255" s="113"/>
      <c r="GY255" s="113"/>
      <c r="GZ255" s="113"/>
      <c r="HA255" s="113"/>
      <c r="HB255" s="113"/>
      <c r="HC255" s="113"/>
      <c r="HD255" s="113"/>
      <c r="HE255" s="113"/>
      <c r="HF255" s="113"/>
      <c r="HG255" s="113"/>
      <c r="HH255" s="113"/>
      <c r="HI255" s="113"/>
      <c r="HJ255" s="113"/>
      <c r="HK255" s="113"/>
      <c r="HL255" s="113"/>
      <c r="HM255" s="113"/>
      <c r="HN255" s="113"/>
      <c r="HO255" s="113"/>
      <c r="HP255" s="113"/>
      <c r="HQ255" s="113"/>
      <c r="HR255" s="113"/>
      <c r="HS255" s="113"/>
      <c r="HT255" s="113"/>
      <c r="HU255" s="113"/>
      <c r="HV255" s="113"/>
      <c r="HW255" s="113"/>
      <c r="HX255" s="113"/>
      <c r="HY255" s="113"/>
      <c r="HZ255" s="113"/>
      <c r="IA255" s="113"/>
      <c r="IB255" s="113"/>
      <c r="IC255" s="113"/>
      <c r="ID255" s="113"/>
      <c r="IE255" s="113"/>
    </row>
    <row r="256" spans="1:239" s="91" customFormat="1" ht="31.5">
      <c r="A256" s="92">
        <v>9</v>
      </c>
      <c r="B256" s="248" t="s">
        <v>374</v>
      </c>
      <c r="C256" s="248"/>
      <c r="D256" s="248"/>
      <c r="E256" s="109" t="s">
        <v>524</v>
      </c>
      <c r="F256" s="96" t="s">
        <v>575</v>
      </c>
      <c r="G256" s="495"/>
      <c r="H256" s="25" t="s">
        <v>10</v>
      </c>
      <c r="I256" s="29">
        <v>2016</v>
      </c>
      <c r="J256" s="29">
        <v>2018</v>
      </c>
      <c r="K256" s="496" t="s">
        <v>375</v>
      </c>
      <c r="L256" s="93">
        <v>4200</v>
      </c>
      <c r="M256" s="93"/>
      <c r="N256" s="93">
        <v>4200</v>
      </c>
      <c r="O256" s="93">
        <v>1603</v>
      </c>
      <c r="P256" s="93"/>
      <c r="Q256" s="93">
        <v>1603</v>
      </c>
      <c r="R256" s="168">
        <v>2177</v>
      </c>
      <c r="S256" s="168"/>
      <c r="T256" s="168">
        <v>1000</v>
      </c>
      <c r="U256" s="76" t="s">
        <v>917</v>
      </c>
    </row>
    <row r="257" spans="1:239" s="113" customFormat="1" ht="31.5">
      <c r="A257" s="92">
        <v>10</v>
      </c>
      <c r="B257" s="114" t="s">
        <v>376</v>
      </c>
      <c r="C257" s="114"/>
      <c r="D257" s="114"/>
      <c r="E257" s="109" t="s">
        <v>524</v>
      </c>
      <c r="F257" s="96" t="s">
        <v>575</v>
      </c>
      <c r="G257" s="495"/>
      <c r="H257" s="25" t="s">
        <v>57</v>
      </c>
      <c r="I257" s="29">
        <v>2016</v>
      </c>
      <c r="J257" s="29">
        <v>2018</v>
      </c>
      <c r="K257" s="247" t="s">
        <v>377</v>
      </c>
      <c r="L257" s="128">
        <v>4000</v>
      </c>
      <c r="M257" s="128"/>
      <c r="N257" s="128">
        <v>4000</v>
      </c>
      <c r="O257" s="128">
        <v>1550</v>
      </c>
      <c r="P257" s="128"/>
      <c r="Q257" s="128">
        <v>1550</v>
      </c>
      <c r="R257" s="109">
        <v>2050</v>
      </c>
      <c r="S257" s="109"/>
      <c r="T257" s="109">
        <v>1000</v>
      </c>
      <c r="U257" s="76" t="s">
        <v>897</v>
      </c>
      <c r="V257" s="15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c r="AR257" s="155"/>
      <c r="AS257" s="155"/>
      <c r="AT257" s="155"/>
      <c r="AU257" s="155"/>
      <c r="AV257" s="155"/>
      <c r="AW257" s="155"/>
      <c r="AX257" s="155"/>
      <c r="AY257" s="155"/>
      <c r="AZ257" s="155"/>
      <c r="BA257" s="155"/>
      <c r="BB257" s="155"/>
      <c r="BC257" s="155"/>
      <c r="BD257" s="155"/>
      <c r="BE257" s="155"/>
      <c r="BF257" s="155"/>
      <c r="BG257" s="155"/>
      <c r="BH257" s="155"/>
      <c r="BI257" s="155"/>
      <c r="BJ257" s="155"/>
      <c r="BK257" s="155"/>
      <c r="BL257" s="155"/>
      <c r="BM257" s="155"/>
      <c r="BN257" s="155"/>
      <c r="BO257" s="155"/>
      <c r="BP257" s="155"/>
      <c r="BQ257" s="155"/>
      <c r="BR257" s="155"/>
      <c r="BS257" s="155"/>
      <c r="BT257" s="155"/>
      <c r="BU257" s="155"/>
      <c r="BV257" s="155"/>
      <c r="BW257" s="155"/>
      <c r="BX257" s="155"/>
      <c r="BY257" s="155"/>
      <c r="BZ257" s="155"/>
      <c r="CA257" s="155"/>
      <c r="CB257" s="155"/>
      <c r="CC257" s="155"/>
      <c r="CD257" s="155"/>
      <c r="CE257" s="155"/>
      <c r="CF257" s="155"/>
      <c r="CG257" s="155"/>
      <c r="CH257" s="155"/>
      <c r="CI257" s="155"/>
      <c r="CJ257" s="155"/>
      <c r="CK257" s="155"/>
      <c r="CL257" s="155"/>
      <c r="CM257" s="155"/>
      <c r="CN257" s="155"/>
      <c r="CO257" s="155"/>
      <c r="CP257" s="155"/>
      <c r="CQ257" s="155"/>
      <c r="CR257" s="155"/>
      <c r="CS257" s="155"/>
      <c r="CT257" s="155"/>
      <c r="CU257" s="155"/>
      <c r="CV257" s="155"/>
      <c r="CW257" s="155"/>
      <c r="CX257" s="155"/>
      <c r="CY257" s="155"/>
      <c r="CZ257" s="155"/>
      <c r="DA257" s="155"/>
      <c r="DB257" s="155"/>
      <c r="DC257" s="155"/>
      <c r="DD257" s="155"/>
      <c r="DE257" s="155"/>
      <c r="DF257" s="155"/>
      <c r="DG257" s="155"/>
      <c r="DH257" s="155"/>
      <c r="DI257" s="155"/>
      <c r="DJ257" s="155"/>
      <c r="DK257" s="155"/>
      <c r="DL257" s="155"/>
      <c r="DM257" s="155"/>
      <c r="DN257" s="155"/>
      <c r="DO257" s="155"/>
      <c r="DP257" s="155"/>
      <c r="DQ257" s="155"/>
      <c r="DR257" s="155"/>
      <c r="DS257" s="155"/>
      <c r="DT257" s="155"/>
      <c r="DU257" s="155"/>
      <c r="DV257" s="155"/>
      <c r="DW257" s="155"/>
      <c r="DX257" s="155"/>
      <c r="DY257" s="155"/>
      <c r="DZ257" s="155"/>
      <c r="EA257" s="155"/>
      <c r="EB257" s="155"/>
      <c r="EC257" s="155"/>
      <c r="ED257" s="155"/>
      <c r="EE257" s="155"/>
      <c r="EF257" s="155"/>
      <c r="EG257" s="155"/>
      <c r="EH257" s="155"/>
      <c r="EI257" s="155"/>
      <c r="EJ257" s="155"/>
      <c r="EK257" s="155"/>
      <c r="EL257" s="155"/>
      <c r="EM257" s="155"/>
      <c r="EN257" s="155"/>
      <c r="EO257" s="155"/>
      <c r="EP257" s="155"/>
      <c r="EQ257" s="155"/>
      <c r="ER257" s="155"/>
      <c r="ES257" s="155"/>
      <c r="ET257" s="155"/>
      <c r="EU257" s="155"/>
      <c r="EV257" s="155"/>
      <c r="EW257" s="155"/>
      <c r="EX257" s="155"/>
      <c r="EY257" s="155"/>
      <c r="EZ257" s="155"/>
      <c r="FA257" s="155"/>
      <c r="FB257" s="155"/>
      <c r="FC257" s="155"/>
      <c r="FD257" s="155"/>
      <c r="FE257" s="155"/>
      <c r="FF257" s="155"/>
      <c r="FG257" s="155"/>
      <c r="FH257" s="155"/>
      <c r="FI257" s="155"/>
      <c r="FJ257" s="155"/>
      <c r="FK257" s="155"/>
      <c r="FL257" s="155"/>
      <c r="FM257" s="155"/>
      <c r="FN257" s="155"/>
      <c r="FO257" s="155"/>
      <c r="FP257" s="155"/>
      <c r="FQ257" s="155"/>
      <c r="FR257" s="155"/>
      <c r="FS257" s="155"/>
      <c r="FT257" s="155"/>
      <c r="FU257" s="155"/>
      <c r="FV257" s="155"/>
      <c r="FW257" s="155"/>
      <c r="FX257" s="155"/>
      <c r="FY257" s="155"/>
      <c r="FZ257" s="155"/>
      <c r="GA257" s="155"/>
      <c r="GB257" s="155"/>
      <c r="GC257" s="155"/>
      <c r="GD257" s="155"/>
      <c r="GE257" s="155"/>
      <c r="GF257" s="155"/>
      <c r="GG257" s="155"/>
      <c r="GH257" s="155"/>
      <c r="GI257" s="155"/>
      <c r="GJ257" s="155"/>
      <c r="GK257" s="155"/>
      <c r="GL257" s="155"/>
      <c r="GM257" s="155"/>
      <c r="GN257" s="155"/>
      <c r="GO257" s="155"/>
      <c r="GP257" s="155"/>
      <c r="GQ257" s="155"/>
      <c r="GR257" s="155"/>
      <c r="GS257" s="155"/>
      <c r="GT257" s="155"/>
      <c r="GU257" s="155"/>
      <c r="GV257" s="155"/>
      <c r="GW257" s="155"/>
      <c r="GX257" s="155"/>
      <c r="GY257" s="155"/>
      <c r="GZ257" s="155"/>
      <c r="HA257" s="155"/>
      <c r="HB257" s="155"/>
      <c r="HC257" s="155"/>
      <c r="HD257" s="155"/>
      <c r="HE257" s="155"/>
      <c r="HF257" s="155"/>
      <c r="HG257" s="155"/>
      <c r="HH257" s="155"/>
      <c r="HI257" s="155"/>
      <c r="HJ257" s="155"/>
      <c r="HK257" s="155"/>
      <c r="HL257" s="155"/>
      <c r="HM257" s="155"/>
      <c r="HN257" s="155"/>
      <c r="HO257" s="155"/>
      <c r="HP257" s="155"/>
      <c r="HQ257" s="155"/>
      <c r="HR257" s="155"/>
      <c r="HS257" s="155"/>
      <c r="HT257" s="155"/>
      <c r="HU257" s="155"/>
      <c r="HV257" s="155"/>
      <c r="HW257" s="155"/>
      <c r="HX257" s="155"/>
      <c r="HY257" s="155"/>
      <c r="HZ257" s="155"/>
      <c r="IA257" s="155"/>
      <c r="IB257" s="155"/>
      <c r="IC257" s="155"/>
      <c r="ID257" s="155"/>
      <c r="IE257" s="155"/>
    </row>
    <row r="258" spans="1:239" s="113" customFormat="1" ht="31.5">
      <c r="A258" s="92">
        <v>11</v>
      </c>
      <c r="B258" s="248" t="s">
        <v>396</v>
      </c>
      <c r="C258" s="248"/>
      <c r="D258" s="248"/>
      <c r="E258" s="109" t="s">
        <v>524</v>
      </c>
      <c r="F258" s="96" t="s">
        <v>575</v>
      </c>
      <c r="G258" s="495"/>
      <c r="H258" s="25" t="s">
        <v>10</v>
      </c>
      <c r="I258" s="29">
        <v>2016</v>
      </c>
      <c r="J258" s="29">
        <v>2018</v>
      </c>
      <c r="K258" s="496" t="s">
        <v>397</v>
      </c>
      <c r="L258" s="128">
        <v>2794</v>
      </c>
      <c r="M258" s="128"/>
      <c r="N258" s="128">
        <v>2794</v>
      </c>
      <c r="O258" s="128">
        <v>1200</v>
      </c>
      <c r="P258" s="128"/>
      <c r="Q258" s="128">
        <v>1200</v>
      </c>
      <c r="R258" s="109">
        <v>1315</v>
      </c>
      <c r="S258" s="109"/>
      <c r="T258" s="168">
        <v>850</v>
      </c>
      <c r="U258" s="497" t="s">
        <v>918</v>
      </c>
      <c r="V258" s="91"/>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91"/>
      <c r="CI258" s="91"/>
      <c r="CJ258" s="91"/>
      <c r="CK258" s="91"/>
      <c r="CL258" s="91"/>
      <c r="CM258" s="91"/>
      <c r="CN258" s="91"/>
      <c r="CO258" s="91"/>
      <c r="CP258" s="91"/>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91"/>
      <c r="DY258" s="91"/>
      <c r="DZ258" s="91"/>
      <c r="EA258" s="91"/>
      <c r="EB258" s="91"/>
      <c r="EC258" s="91"/>
      <c r="ED258" s="91"/>
      <c r="EE258" s="91"/>
      <c r="EF258" s="91"/>
      <c r="EG258" s="91"/>
      <c r="EH258" s="91"/>
      <c r="EI258" s="91"/>
      <c r="EJ258" s="91"/>
      <c r="EK258" s="91"/>
      <c r="EL258" s="91"/>
      <c r="EM258" s="91"/>
      <c r="EN258" s="91"/>
      <c r="EO258" s="91"/>
      <c r="EP258" s="91"/>
      <c r="EQ258" s="91"/>
      <c r="ER258" s="91"/>
      <c r="ES258" s="91"/>
      <c r="ET258" s="91"/>
      <c r="EU258" s="91"/>
      <c r="EV258" s="91"/>
      <c r="EW258" s="91"/>
      <c r="EX258" s="91"/>
      <c r="EY258" s="91"/>
      <c r="EZ258" s="91"/>
      <c r="FA258" s="91"/>
      <c r="FB258" s="91"/>
      <c r="FC258" s="91"/>
      <c r="FD258" s="91"/>
      <c r="FE258" s="91"/>
      <c r="FF258" s="91"/>
      <c r="FG258" s="91"/>
      <c r="FH258" s="91"/>
      <c r="FI258" s="91"/>
      <c r="FJ258" s="91"/>
      <c r="FK258" s="91"/>
      <c r="FL258" s="91"/>
      <c r="FM258" s="91"/>
      <c r="FN258" s="91"/>
      <c r="FO258" s="91"/>
      <c r="FP258" s="91"/>
      <c r="FQ258" s="91"/>
      <c r="FR258" s="91"/>
      <c r="FS258" s="91"/>
      <c r="FT258" s="91"/>
      <c r="FU258" s="91"/>
      <c r="FV258" s="91"/>
      <c r="FW258" s="91"/>
      <c r="FX258" s="91"/>
      <c r="FY258" s="91"/>
      <c r="FZ258" s="91"/>
      <c r="GA258" s="91"/>
      <c r="GB258" s="91"/>
      <c r="GC258" s="91"/>
      <c r="GD258" s="91"/>
      <c r="GE258" s="91"/>
      <c r="GF258" s="91"/>
      <c r="GG258" s="91"/>
      <c r="GH258" s="91"/>
      <c r="GI258" s="91"/>
      <c r="GJ258" s="91"/>
      <c r="GK258" s="91"/>
      <c r="GL258" s="91"/>
      <c r="GM258" s="91"/>
      <c r="GN258" s="91"/>
      <c r="GO258" s="91"/>
      <c r="GP258" s="91"/>
      <c r="GQ258" s="91"/>
      <c r="GR258" s="91"/>
      <c r="GS258" s="91"/>
      <c r="GT258" s="91"/>
      <c r="GU258" s="91"/>
      <c r="GV258" s="91"/>
      <c r="GW258" s="91"/>
      <c r="GX258" s="91"/>
      <c r="GY258" s="91"/>
      <c r="GZ258" s="91"/>
      <c r="HA258" s="91"/>
      <c r="HB258" s="91"/>
      <c r="HC258" s="91"/>
      <c r="HD258" s="91"/>
      <c r="HE258" s="91"/>
      <c r="HF258" s="91"/>
      <c r="HG258" s="91"/>
      <c r="HH258" s="91"/>
      <c r="HI258" s="91"/>
      <c r="HJ258" s="91"/>
      <c r="HK258" s="91"/>
      <c r="HL258" s="91"/>
      <c r="HM258" s="91"/>
      <c r="HN258" s="91"/>
      <c r="HO258" s="91"/>
      <c r="HP258" s="91"/>
      <c r="HQ258" s="91"/>
      <c r="HR258" s="91"/>
      <c r="HS258" s="91"/>
      <c r="HT258" s="91"/>
      <c r="HU258" s="91"/>
      <c r="HV258" s="91"/>
      <c r="HW258" s="91"/>
      <c r="HX258" s="91"/>
      <c r="HY258" s="91"/>
      <c r="HZ258" s="91"/>
      <c r="IA258" s="91"/>
      <c r="IB258" s="91"/>
      <c r="IC258" s="91"/>
      <c r="ID258" s="91"/>
      <c r="IE258" s="91"/>
    </row>
    <row r="259" spans="1:239" s="113" customFormat="1" ht="31.5">
      <c r="A259" s="92">
        <v>12</v>
      </c>
      <c r="B259" s="114" t="s">
        <v>398</v>
      </c>
      <c r="C259" s="114"/>
      <c r="D259" s="114"/>
      <c r="E259" s="109" t="s">
        <v>524</v>
      </c>
      <c r="F259" s="96" t="s">
        <v>575</v>
      </c>
      <c r="G259" s="109"/>
      <c r="H259" s="28" t="s">
        <v>24</v>
      </c>
      <c r="I259" s="29">
        <v>2016</v>
      </c>
      <c r="J259" s="29">
        <v>2018</v>
      </c>
      <c r="K259" s="247" t="s">
        <v>399</v>
      </c>
      <c r="L259" s="128">
        <v>3230</v>
      </c>
      <c r="M259" s="128"/>
      <c r="N259" s="128">
        <v>3230</v>
      </c>
      <c r="O259" s="128">
        <v>1375</v>
      </c>
      <c r="P259" s="128"/>
      <c r="Q259" s="128">
        <v>1375</v>
      </c>
      <c r="R259" s="109">
        <v>1532</v>
      </c>
      <c r="S259" s="109"/>
      <c r="T259" s="168">
        <v>750</v>
      </c>
      <c r="U259" s="497" t="s">
        <v>755</v>
      </c>
    </row>
    <row r="260" spans="1:239" s="113" customFormat="1" ht="31.5">
      <c r="A260" s="92">
        <v>13</v>
      </c>
      <c r="B260" s="248" t="s">
        <v>400</v>
      </c>
      <c r="C260" s="248"/>
      <c r="D260" s="248"/>
      <c r="E260" s="109" t="s">
        <v>524</v>
      </c>
      <c r="F260" s="96" t="s">
        <v>575</v>
      </c>
      <c r="G260" s="109"/>
      <c r="H260" s="25" t="s">
        <v>57</v>
      </c>
      <c r="I260" s="29">
        <v>2016</v>
      </c>
      <c r="J260" s="29">
        <v>2018</v>
      </c>
      <c r="K260" s="496" t="s">
        <v>401</v>
      </c>
      <c r="L260" s="128">
        <v>3200</v>
      </c>
      <c r="M260" s="128"/>
      <c r="N260" s="128">
        <v>3200</v>
      </c>
      <c r="O260" s="128">
        <v>1270</v>
      </c>
      <c r="P260" s="128"/>
      <c r="Q260" s="128">
        <v>1270</v>
      </c>
      <c r="R260" s="109">
        <v>1610</v>
      </c>
      <c r="S260" s="109"/>
      <c r="T260" s="168">
        <v>810</v>
      </c>
      <c r="U260" s="497" t="s">
        <v>919</v>
      </c>
      <c r="V260" s="91"/>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c r="CO260" s="91"/>
      <c r="CP260" s="91"/>
      <c r="CQ260" s="91"/>
      <c r="CR260" s="91"/>
      <c r="CS260" s="91"/>
      <c r="CT260" s="91"/>
      <c r="CU260" s="91"/>
      <c r="CV260" s="91"/>
      <c r="CW260" s="91"/>
      <c r="CX260" s="91"/>
      <c r="CY260" s="91"/>
      <c r="CZ260" s="91"/>
      <c r="DA260" s="91"/>
      <c r="DB260" s="91"/>
      <c r="DC260" s="91"/>
      <c r="DD260" s="91"/>
      <c r="DE260" s="91"/>
      <c r="DF260" s="91"/>
      <c r="DG260" s="91"/>
      <c r="DH260" s="91"/>
      <c r="DI260" s="91"/>
      <c r="DJ260" s="91"/>
      <c r="DK260" s="91"/>
      <c r="DL260" s="91"/>
      <c r="DM260" s="91"/>
      <c r="DN260" s="91"/>
      <c r="DO260" s="91"/>
      <c r="DP260" s="91"/>
      <c r="DQ260" s="91"/>
      <c r="DR260" s="91"/>
      <c r="DS260" s="91"/>
      <c r="DT260" s="91"/>
      <c r="DU260" s="91"/>
      <c r="DV260" s="91"/>
      <c r="DW260" s="91"/>
      <c r="DX260" s="91"/>
      <c r="DY260" s="91"/>
      <c r="DZ260" s="91"/>
      <c r="EA260" s="91"/>
      <c r="EB260" s="91"/>
      <c r="EC260" s="91"/>
      <c r="ED260" s="91"/>
      <c r="EE260" s="91"/>
      <c r="EF260" s="91"/>
      <c r="EG260" s="91"/>
      <c r="EH260" s="91"/>
      <c r="EI260" s="91"/>
      <c r="EJ260" s="91"/>
      <c r="EK260" s="91"/>
      <c r="EL260" s="91"/>
      <c r="EM260" s="91"/>
      <c r="EN260" s="91"/>
      <c r="EO260" s="91"/>
      <c r="EP260" s="91"/>
      <c r="EQ260" s="91"/>
      <c r="ER260" s="91"/>
      <c r="ES260" s="91"/>
      <c r="ET260" s="91"/>
      <c r="EU260" s="91"/>
      <c r="EV260" s="91"/>
      <c r="EW260" s="91"/>
      <c r="EX260" s="91"/>
      <c r="EY260" s="91"/>
      <c r="EZ260" s="91"/>
      <c r="FA260" s="91"/>
      <c r="FB260" s="91"/>
      <c r="FC260" s="91"/>
      <c r="FD260" s="91"/>
      <c r="FE260" s="91"/>
      <c r="FF260" s="91"/>
      <c r="FG260" s="91"/>
      <c r="FH260" s="91"/>
      <c r="FI260" s="91"/>
      <c r="FJ260" s="91"/>
      <c r="FK260" s="91"/>
      <c r="FL260" s="91"/>
      <c r="FM260" s="91"/>
      <c r="FN260" s="91"/>
      <c r="FO260" s="91"/>
      <c r="FP260" s="91"/>
      <c r="FQ260" s="91"/>
      <c r="FR260" s="91"/>
      <c r="FS260" s="91"/>
      <c r="FT260" s="91"/>
      <c r="FU260" s="91"/>
      <c r="FV260" s="91"/>
      <c r="FW260" s="91"/>
      <c r="FX260" s="91"/>
      <c r="FY260" s="91"/>
      <c r="FZ260" s="91"/>
      <c r="GA260" s="91"/>
      <c r="GB260" s="91"/>
      <c r="GC260" s="91"/>
      <c r="GD260" s="91"/>
      <c r="GE260" s="91"/>
      <c r="GF260" s="91"/>
      <c r="GG260" s="91"/>
      <c r="GH260" s="91"/>
      <c r="GI260" s="91"/>
      <c r="GJ260" s="91"/>
      <c r="GK260" s="91"/>
      <c r="GL260" s="91"/>
      <c r="GM260" s="91"/>
      <c r="GN260" s="91"/>
      <c r="GO260" s="91"/>
      <c r="GP260" s="91"/>
      <c r="GQ260" s="91"/>
      <c r="GR260" s="91"/>
      <c r="GS260" s="91"/>
      <c r="GT260" s="91"/>
      <c r="GU260" s="91"/>
      <c r="GV260" s="91"/>
      <c r="GW260" s="91"/>
      <c r="GX260" s="91"/>
      <c r="GY260" s="91"/>
      <c r="GZ260" s="91"/>
      <c r="HA260" s="91"/>
      <c r="HB260" s="91"/>
      <c r="HC260" s="91"/>
      <c r="HD260" s="91"/>
      <c r="HE260" s="91"/>
      <c r="HF260" s="91"/>
      <c r="HG260" s="91"/>
      <c r="HH260" s="91"/>
      <c r="HI260" s="91"/>
      <c r="HJ260" s="91"/>
      <c r="HK260" s="91"/>
      <c r="HL260" s="91"/>
      <c r="HM260" s="91"/>
      <c r="HN260" s="91"/>
      <c r="HO260" s="91"/>
      <c r="HP260" s="91"/>
      <c r="HQ260" s="91"/>
      <c r="HR260" s="91"/>
      <c r="HS260" s="91"/>
      <c r="HT260" s="91"/>
      <c r="HU260" s="91"/>
      <c r="HV260" s="91"/>
      <c r="HW260" s="91"/>
      <c r="HX260" s="91"/>
      <c r="HY260" s="91"/>
      <c r="HZ260" s="91"/>
      <c r="IA260" s="91"/>
      <c r="IB260" s="91"/>
      <c r="IC260" s="91"/>
      <c r="ID260" s="91"/>
      <c r="IE260" s="91"/>
    </row>
    <row r="261" spans="1:239" s="113" customFormat="1" ht="31.5">
      <c r="A261" s="92">
        <v>14</v>
      </c>
      <c r="B261" s="114" t="s">
        <v>402</v>
      </c>
      <c r="C261" s="114"/>
      <c r="D261" s="114"/>
      <c r="E261" s="109" t="s">
        <v>524</v>
      </c>
      <c r="F261" s="96" t="s">
        <v>575</v>
      </c>
      <c r="G261" s="109"/>
      <c r="H261" s="110" t="s">
        <v>95</v>
      </c>
      <c r="I261" s="29">
        <v>2016</v>
      </c>
      <c r="J261" s="29">
        <v>2018</v>
      </c>
      <c r="K261" s="247" t="s">
        <v>403</v>
      </c>
      <c r="L261" s="128">
        <v>3200</v>
      </c>
      <c r="M261" s="128"/>
      <c r="N261" s="128">
        <v>3200</v>
      </c>
      <c r="O261" s="128">
        <v>1270</v>
      </c>
      <c r="P261" s="128"/>
      <c r="Q261" s="128">
        <v>1270</v>
      </c>
      <c r="R261" s="109">
        <v>1610</v>
      </c>
      <c r="S261" s="109"/>
      <c r="T261" s="168">
        <v>810</v>
      </c>
      <c r="U261" s="76" t="s">
        <v>920</v>
      </c>
    </row>
    <row r="262" spans="1:239" s="113" customFormat="1" ht="35.25" customHeight="1">
      <c r="A262" s="92">
        <v>15</v>
      </c>
      <c r="B262" s="114" t="s">
        <v>404</v>
      </c>
      <c r="C262" s="114"/>
      <c r="D262" s="114"/>
      <c r="E262" s="109" t="s">
        <v>524</v>
      </c>
      <c r="F262" s="96" t="s">
        <v>575</v>
      </c>
      <c r="G262" s="109"/>
      <c r="H262" s="110" t="s">
        <v>95</v>
      </c>
      <c r="I262" s="29">
        <v>2016</v>
      </c>
      <c r="J262" s="29">
        <v>2018</v>
      </c>
      <c r="K262" s="247" t="s">
        <v>405</v>
      </c>
      <c r="L262" s="128">
        <v>4800</v>
      </c>
      <c r="M262" s="128"/>
      <c r="N262" s="128">
        <v>4800</v>
      </c>
      <c r="O262" s="128">
        <v>1880</v>
      </c>
      <c r="P262" s="128"/>
      <c r="Q262" s="128">
        <v>1880</v>
      </c>
      <c r="R262" s="109">
        <v>2440</v>
      </c>
      <c r="S262" s="109"/>
      <c r="T262" s="168">
        <v>1200</v>
      </c>
      <c r="U262" s="497" t="s">
        <v>786</v>
      </c>
    </row>
    <row r="263" spans="1:239" s="91" customFormat="1" ht="31.5">
      <c r="A263" s="92">
        <v>16</v>
      </c>
      <c r="B263" s="114" t="s">
        <v>406</v>
      </c>
      <c r="C263" s="114"/>
      <c r="D263" s="114"/>
      <c r="E263" s="109" t="s">
        <v>524</v>
      </c>
      <c r="F263" s="96" t="s">
        <v>575</v>
      </c>
      <c r="G263" s="109" t="s">
        <v>6</v>
      </c>
      <c r="H263" s="66" t="s">
        <v>15</v>
      </c>
      <c r="I263" s="29">
        <v>2016</v>
      </c>
      <c r="J263" s="29">
        <v>2018</v>
      </c>
      <c r="K263" s="247" t="s">
        <v>407</v>
      </c>
      <c r="L263" s="93">
        <v>4800</v>
      </c>
      <c r="M263" s="93"/>
      <c r="N263" s="93">
        <v>4800</v>
      </c>
      <c r="O263" s="93">
        <v>1680</v>
      </c>
      <c r="P263" s="93"/>
      <c r="Q263" s="93">
        <v>1680</v>
      </c>
      <c r="R263" s="109">
        <v>2640</v>
      </c>
      <c r="S263" s="109"/>
      <c r="T263" s="168">
        <v>1270</v>
      </c>
      <c r="U263" s="497" t="s">
        <v>833</v>
      </c>
      <c r="V263" s="113"/>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c r="BR263" s="113"/>
      <c r="BS263" s="113"/>
      <c r="BT263" s="113"/>
      <c r="BU263" s="113"/>
      <c r="BV263" s="113"/>
      <c r="BW263" s="113"/>
      <c r="BX263" s="113"/>
      <c r="BY263" s="113"/>
      <c r="BZ263" s="113"/>
      <c r="CA263" s="113"/>
      <c r="CB263" s="113"/>
      <c r="CC263" s="113"/>
      <c r="CD263" s="113"/>
      <c r="CE263" s="113"/>
      <c r="CF263" s="113"/>
      <c r="CG263" s="113"/>
      <c r="CH263" s="113"/>
      <c r="CI263" s="113"/>
      <c r="CJ263" s="113"/>
      <c r="CK263" s="113"/>
      <c r="CL263" s="113"/>
      <c r="CM263" s="113"/>
      <c r="CN263" s="113"/>
      <c r="CO263" s="113"/>
      <c r="CP263" s="113"/>
      <c r="CQ263" s="113"/>
      <c r="CR263" s="113"/>
      <c r="CS263" s="113"/>
      <c r="CT263" s="113"/>
      <c r="CU263" s="113"/>
      <c r="CV263" s="113"/>
      <c r="CW263" s="113"/>
      <c r="CX263" s="113"/>
      <c r="CY263" s="113"/>
      <c r="CZ263" s="113"/>
      <c r="DA263" s="113"/>
      <c r="DB263" s="113"/>
      <c r="DC263" s="113"/>
      <c r="DD263" s="113"/>
      <c r="DE263" s="113"/>
      <c r="DF263" s="113"/>
      <c r="DG263" s="113"/>
      <c r="DH263" s="113"/>
      <c r="DI263" s="113"/>
      <c r="DJ263" s="113"/>
      <c r="DK263" s="113"/>
      <c r="DL263" s="113"/>
      <c r="DM263" s="113"/>
      <c r="DN263" s="113"/>
      <c r="DO263" s="113"/>
      <c r="DP263" s="113"/>
      <c r="DQ263" s="113"/>
      <c r="DR263" s="113"/>
      <c r="DS263" s="113"/>
      <c r="DT263" s="113"/>
      <c r="DU263" s="113"/>
      <c r="DV263" s="113"/>
      <c r="DW263" s="113"/>
      <c r="DX263" s="113"/>
      <c r="DY263" s="113"/>
      <c r="DZ263" s="113"/>
      <c r="EA263" s="113"/>
      <c r="EB263" s="113"/>
      <c r="EC263" s="113"/>
      <c r="ED263" s="113"/>
      <c r="EE263" s="113"/>
      <c r="EF263" s="113"/>
      <c r="EG263" s="113"/>
      <c r="EH263" s="113"/>
      <c r="EI263" s="113"/>
      <c r="EJ263" s="113"/>
      <c r="EK263" s="113"/>
      <c r="EL263" s="113"/>
      <c r="EM263" s="113"/>
      <c r="EN263" s="113"/>
      <c r="EO263" s="113"/>
      <c r="EP263" s="113"/>
      <c r="EQ263" s="113"/>
      <c r="ER263" s="113"/>
      <c r="ES263" s="113"/>
      <c r="ET263" s="113"/>
      <c r="EU263" s="113"/>
      <c r="EV263" s="113"/>
      <c r="EW263" s="113"/>
      <c r="EX263" s="113"/>
      <c r="EY263" s="113"/>
      <c r="EZ263" s="113"/>
      <c r="FA263" s="113"/>
      <c r="FB263" s="113"/>
      <c r="FC263" s="113"/>
      <c r="FD263" s="113"/>
      <c r="FE263" s="113"/>
      <c r="FF263" s="113"/>
      <c r="FG263" s="113"/>
      <c r="FH263" s="113"/>
      <c r="FI263" s="113"/>
      <c r="FJ263" s="113"/>
      <c r="FK263" s="113"/>
      <c r="FL263" s="113"/>
      <c r="FM263" s="113"/>
      <c r="FN263" s="113"/>
      <c r="FO263" s="113"/>
      <c r="FP263" s="113"/>
      <c r="FQ263" s="113"/>
      <c r="FR263" s="113"/>
      <c r="FS263" s="113"/>
      <c r="FT263" s="113"/>
      <c r="FU263" s="113"/>
      <c r="FV263" s="113"/>
      <c r="FW263" s="113"/>
      <c r="FX263" s="113"/>
      <c r="FY263" s="113"/>
      <c r="FZ263" s="113"/>
      <c r="GA263" s="113"/>
      <c r="GB263" s="113"/>
      <c r="GC263" s="113"/>
      <c r="GD263" s="113"/>
      <c r="GE263" s="113"/>
      <c r="GF263" s="113"/>
      <c r="GG263" s="113"/>
      <c r="GH263" s="113"/>
      <c r="GI263" s="113"/>
      <c r="GJ263" s="113"/>
      <c r="GK263" s="113"/>
      <c r="GL263" s="113"/>
      <c r="GM263" s="113"/>
      <c r="GN263" s="113"/>
      <c r="GO263" s="113"/>
      <c r="GP263" s="113"/>
      <c r="GQ263" s="113"/>
      <c r="GR263" s="113"/>
      <c r="GS263" s="113"/>
      <c r="GT263" s="113"/>
      <c r="GU263" s="113"/>
      <c r="GV263" s="113"/>
      <c r="GW263" s="113"/>
      <c r="GX263" s="113"/>
      <c r="GY263" s="113"/>
      <c r="GZ263" s="113"/>
      <c r="HA263" s="113"/>
      <c r="HB263" s="113"/>
      <c r="HC263" s="113"/>
      <c r="HD263" s="113"/>
      <c r="HE263" s="113"/>
      <c r="HF263" s="113"/>
      <c r="HG263" s="113"/>
      <c r="HH263" s="113"/>
      <c r="HI263" s="113"/>
      <c r="HJ263" s="113"/>
      <c r="HK263" s="113"/>
      <c r="HL263" s="113"/>
      <c r="HM263" s="113"/>
      <c r="HN263" s="113"/>
      <c r="HO263" s="113"/>
      <c r="HP263" s="113"/>
      <c r="HQ263" s="113"/>
      <c r="HR263" s="113"/>
      <c r="HS263" s="113"/>
      <c r="HT263" s="113"/>
      <c r="HU263" s="113"/>
      <c r="HV263" s="113"/>
      <c r="HW263" s="113"/>
      <c r="HX263" s="113"/>
      <c r="HY263" s="113"/>
      <c r="HZ263" s="113"/>
      <c r="IA263" s="113"/>
      <c r="IB263" s="113"/>
      <c r="IC263" s="113"/>
      <c r="ID263" s="113"/>
      <c r="IE263" s="113"/>
    </row>
    <row r="264" spans="1:239" s="91" customFormat="1" ht="31.5">
      <c r="A264" s="92">
        <v>17</v>
      </c>
      <c r="B264" s="114" t="s">
        <v>408</v>
      </c>
      <c r="C264" s="114"/>
      <c r="D264" s="114"/>
      <c r="E264" s="109" t="s">
        <v>524</v>
      </c>
      <c r="F264" s="96" t="s">
        <v>575</v>
      </c>
      <c r="G264" s="109"/>
      <c r="H264" s="66" t="s">
        <v>15</v>
      </c>
      <c r="I264" s="29">
        <v>2016</v>
      </c>
      <c r="J264" s="29">
        <v>2018</v>
      </c>
      <c r="K264" s="247" t="s">
        <v>409</v>
      </c>
      <c r="L264" s="93">
        <v>2500</v>
      </c>
      <c r="M264" s="93"/>
      <c r="N264" s="93">
        <v>2500</v>
      </c>
      <c r="O264" s="93">
        <v>940</v>
      </c>
      <c r="P264" s="93"/>
      <c r="Q264" s="93">
        <v>940</v>
      </c>
      <c r="R264" s="109">
        <v>1310</v>
      </c>
      <c r="S264" s="109"/>
      <c r="T264" s="168">
        <v>710</v>
      </c>
      <c r="U264" s="497" t="s">
        <v>808</v>
      </c>
      <c r="V264" s="113"/>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113"/>
      <c r="DL264" s="113"/>
      <c r="DM264" s="113"/>
      <c r="DN264" s="113"/>
      <c r="DO264" s="113"/>
      <c r="DP264" s="113"/>
      <c r="DQ264" s="113"/>
      <c r="DR264" s="113"/>
      <c r="DS264" s="113"/>
      <c r="DT264" s="113"/>
      <c r="DU264" s="113"/>
      <c r="DV264" s="113"/>
      <c r="DW264" s="113"/>
      <c r="DX264" s="113"/>
      <c r="DY264" s="113"/>
      <c r="DZ264" s="113"/>
      <c r="EA264" s="113"/>
      <c r="EB264" s="113"/>
      <c r="EC264" s="113"/>
      <c r="ED264" s="113"/>
      <c r="EE264" s="113"/>
      <c r="EF264" s="113"/>
      <c r="EG264" s="113"/>
      <c r="EH264" s="113"/>
      <c r="EI264" s="113"/>
      <c r="EJ264" s="113"/>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3"/>
      <c r="FU264" s="113"/>
      <c r="FV264" s="113"/>
      <c r="FW264" s="113"/>
      <c r="FX264" s="113"/>
      <c r="FY264" s="113"/>
      <c r="FZ264" s="113"/>
      <c r="GA264" s="113"/>
      <c r="GB264" s="113"/>
      <c r="GC264" s="113"/>
      <c r="GD264" s="113"/>
      <c r="GE264" s="113"/>
      <c r="GF264" s="113"/>
      <c r="GG264" s="113"/>
      <c r="GH264" s="113"/>
      <c r="GI264" s="113"/>
      <c r="GJ264" s="113"/>
      <c r="GK264" s="113"/>
      <c r="GL264" s="113"/>
      <c r="GM264" s="113"/>
      <c r="GN264" s="113"/>
      <c r="GO264" s="113"/>
      <c r="GP264" s="113"/>
      <c r="GQ264" s="113"/>
      <c r="GR264" s="113"/>
      <c r="GS264" s="113"/>
      <c r="GT264" s="113"/>
      <c r="GU264" s="113"/>
      <c r="GV264" s="113"/>
      <c r="GW264" s="113"/>
      <c r="GX264" s="113"/>
      <c r="GY264" s="113"/>
      <c r="GZ264" s="113"/>
      <c r="HA264" s="113"/>
      <c r="HB264" s="113"/>
      <c r="HC264" s="113"/>
      <c r="HD264" s="113"/>
      <c r="HE264" s="113"/>
      <c r="HF264" s="113"/>
      <c r="HG264" s="113"/>
      <c r="HH264" s="113"/>
      <c r="HI264" s="113"/>
      <c r="HJ264" s="113"/>
      <c r="HK264" s="113"/>
      <c r="HL264" s="113"/>
      <c r="HM264" s="113"/>
      <c r="HN264" s="113"/>
      <c r="HO264" s="113"/>
      <c r="HP264" s="113"/>
      <c r="HQ264" s="113"/>
      <c r="HR264" s="113"/>
      <c r="HS264" s="113"/>
      <c r="HT264" s="113"/>
      <c r="HU264" s="113"/>
      <c r="HV264" s="113"/>
      <c r="HW264" s="113"/>
      <c r="HX264" s="113"/>
      <c r="HY264" s="113"/>
      <c r="HZ264" s="113"/>
      <c r="IA264" s="113"/>
      <c r="IB264" s="113"/>
      <c r="IC264" s="113"/>
      <c r="ID264" s="113"/>
      <c r="IE264" s="113"/>
    </row>
    <row r="265" spans="1:239" s="91" customFormat="1" ht="83.25" customHeight="1">
      <c r="A265" s="92">
        <v>18</v>
      </c>
      <c r="B265" s="114" t="s">
        <v>410</v>
      </c>
      <c r="C265" s="114"/>
      <c r="D265" s="114"/>
      <c r="E265" s="109" t="s">
        <v>524</v>
      </c>
      <c r="F265" s="96" t="s">
        <v>575</v>
      </c>
      <c r="G265" s="109" t="s">
        <v>6</v>
      </c>
      <c r="H265" s="110" t="s">
        <v>95</v>
      </c>
      <c r="I265" s="29">
        <v>2016</v>
      </c>
      <c r="J265" s="29">
        <v>2018</v>
      </c>
      <c r="K265" s="247" t="s">
        <v>411</v>
      </c>
      <c r="L265" s="93">
        <v>4800</v>
      </c>
      <c r="M265" s="93"/>
      <c r="N265" s="93">
        <v>1800</v>
      </c>
      <c r="O265" s="93">
        <v>3000</v>
      </c>
      <c r="P265" s="93"/>
      <c r="Q265" s="93">
        <v>3000</v>
      </c>
      <c r="R265" s="109">
        <v>1620</v>
      </c>
      <c r="S265" s="109"/>
      <c r="T265" s="168">
        <v>510</v>
      </c>
      <c r="U265" s="477" t="s">
        <v>785</v>
      </c>
      <c r="V265" s="113"/>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c r="BL265" s="113"/>
      <c r="BM265" s="113"/>
      <c r="BN265" s="113"/>
      <c r="BO265" s="113"/>
      <c r="BP265" s="113"/>
      <c r="BQ265" s="113"/>
      <c r="BR265" s="113"/>
      <c r="BS265" s="113"/>
      <c r="BT265" s="113"/>
      <c r="BU265" s="113"/>
      <c r="BV265" s="113"/>
      <c r="BW265" s="113"/>
      <c r="BX265" s="113"/>
      <c r="BY265" s="113"/>
      <c r="BZ265" s="113"/>
      <c r="CA265" s="113"/>
      <c r="CB265" s="113"/>
      <c r="CC265" s="113"/>
      <c r="CD265" s="113"/>
      <c r="CE265" s="113"/>
      <c r="CF265" s="113"/>
      <c r="CG265" s="113"/>
      <c r="CH265" s="113"/>
      <c r="CI265" s="113"/>
      <c r="CJ265" s="113"/>
      <c r="CK265" s="113"/>
      <c r="CL265" s="113"/>
      <c r="CM265" s="113"/>
      <c r="CN265" s="113"/>
      <c r="CO265" s="113"/>
      <c r="CP265" s="113"/>
      <c r="CQ265" s="113"/>
      <c r="CR265" s="113"/>
      <c r="CS265" s="113"/>
      <c r="CT265" s="113"/>
      <c r="CU265" s="113"/>
      <c r="CV265" s="113"/>
      <c r="CW265" s="113"/>
      <c r="CX265" s="113"/>
      <c r="CY265" s="113"/>
      <c r="CZ265" s="113"/>
      <c r="DA265" s="113"/>
      <c r="DB265" s="113"/>
      <c r="DC265" s="113"/>
      <c r="DD265" s="113"/>
      <c r="DE265" s="113"/>
      <c r="DF265" s="113"/>
      <c r="DG265" s="113"/>
      <c r="DH265" s="113"/>
      <c r="DI265" s="113"/>
      <c r="DJ265" s="113"/>
      <c r="DK265" s="113"/>
      <c r="DL265" s="113"/>
      <c r="DM265" s="113"/>
      <c r="DN265" s="113"/>
      <c r="DO265" s="113"/>
      <c r="DP265" s="113"/>
      <c r="DQ265" s="113"/>
      <c r="DR265" s="113"/>
      <c r="DS265" s="113"/>
      <c r="DT265" s="113"/>
      <c r="DU265" s="113"/>
      <c r="DV265" s="113"/>
      <c r="DW265" s="113"/>
      <c r="DX265" s="113"/>
      <c r="DY265" s="113"/>
      <c r="DZ265" s="113"/>
      <c r="EA265" s="113"/>
      <c r="EB265" s="113"/>
      <c r="EC265" s="113"/>
      <c r="ED265" s="113"/>
      <c r="EE265" s="113"/>
      <c r="EF265" s="113"/>
      <c r="EG265" s="113"/>
      <c r="EH265" s="113"/>
      <c r="EI265" s="113"/>
      <c r="EJ265" s="113"/>
      <c r="EK265" s="113"/>
      <c r="EL265" s="113"/>
      <c r="EM265" s="113"/>
      <c r="EN265" s="113"/>
      <c r="EO265" s="113"/>
      <c r="EP265" s="113"/>
      <c r="EQ265" s="113"/>
      <c r="ER265" s="113"/>
      <c r="ES265" s="113"/>
      <c r="ET265" s="113"/>
      <c r="EU265" s="113"/>
      <c r="EV265" s="113"/>
      <c r="EW265" s="113"/>
      <c r="EX265" s="113"/>
      <c r="EY265" s="113"/>
      <c r="EZ265" s="113"/>
      <c r="FA265" s="113"/>
      <c r="FB265" s="113"/>
      <c r="FC265" s="113"/>
      <c r="FD265" s="113"/>
      <c r="FE265" s="113"/>
      <c r="FF265" s="113"/>
      <c r="FG265" s="113"/>
      <c r="FH265" s="113"/>
      <c r="FI265" s="113"/>
      <c r="FJ265" s="113"/>
      <c r="FK265" s="113"/>
      <c r="FL265" s="113"/>
      <c r="FM265" s="113"/>
      <c r="FN265" s="113"/>
      <c r="FO265" s="113"/>
      <c r="FP265" s="113"/>
      <c r="FQ265" s="113"/>
      <c r="FR265" s="113"/>
      <c r="FS265" s="113"/>
      <c r="FT265" s="113"/>
      <c r="FU265" s="113"/>
      <c r="FV265" s="113"/>
      <c r="FW265" s="113"/>
      <c r="FX265" s="113"/>
      <c r="FY265" s="113"/>
      <c r="FZ265" s="113"/>
      <c r="GA265" s="113"/>
      <c r="GB265" s="113"/>
      <c r="GC265" s="113"/>
      <c r="GD265" s="113"/>
      <c r="GE265" s="113"/>
      <c r="GF265" s="113"/>
      <c r="GG265" s="113"/>
      <c r="GH265" s="113"/>
      <c r="GI265" s="113"/>
      <c r="GJ265" s="113"/>
      <c r="GK265" s="113"/>
      <c r="GL265" s="113"/>
      <c r="GM265" s="113"/>
      <c r="GN265" s="113"/>
      <c r="GO265" s="113"/>
      <c r="GP265" s="113"/>
      <c r="GQ265" s="113"/>
      <c r="GR265" s="113"/>
      <c r="GS265" s="113"/>
      <c r="GT265" s="113"/>
      <c r="GU265" s="113"/>
      <c r="GV265" s="113"/>
      <c r="GW265" s="113"/>
      <c r="GX265" s="113"/>
      <c r="GY265" s="113"/>
      <c r="GZ265" s="113"/>
      <c r="HA265" s="113"/>
      <c r="HB265" s="113"/>
      <c r="HC265" s="113"/>
      <c r="HD265" s="113"/>
      <c r="HE265" s="113"/>
      <c r="HF265" s="113"/>
      <c r="HG265" s="113"/>
      <c r="HH265" s="113"/>
      <c r="HI265" s="113"/>
      <c r="HJ265" s="113"/>
      <c r="HK265" s="113"/>
      <c r="HL265" s="113"/>
      <c r="HM265" s="113"/>
      <c r="HN265" s="113"/>
      <c r="HO265" s="113"/>
      <c r="HP265" s="113"/>
      <c r="HQ265" s="113"/>
      <c r="HR265" s="113"/>
      <c r="HS265" s="113"/>
      <c r="HT265" s="113"/>
      <c r="HU265" s="113"/>
      <c r="HV265" s="113"/>
      <c r="HW265" s="113"/>
      <c r="HX265" s="113"/>
      <c r="HY265" s="113"/>
      <c r="HZ265" s="113"/>
      <c r="IA265" s="113"/>
      <c r="IB265" s="113"/>
      <c r="IC265" s="113"/>
      <c r="ID265" s="113"/>
      <c r="IE265" s="113"/>
    </row>
    <row r="266" spans="1:239" s="91" customFormat="1" ht="31.5">
      <c r="A266" s="92">
        <v>19</v>
      </c>
      <c r="B266" s="248" t="s">
        <v>417</v>
      </c>
      <c r="C266" s="248"/>
      <c r="D266" s="248"/>
      <c r="E266" s="109" t="s">
        <v>524</v>
      </c>
      <c r="F266" s="96" t="s">
        <v>575</v>
      </c>
      <c r="G266" s="109" t="s">
        <v>6</v>
      </c>
      <c r="H266" s="66" t="s">
        <v>49</v>
      </c>
      <c r="I266" s="29">
        <v>2016</v>
      </c>
      <c r="J266" s="29">
        <v>2018</v>
      </c>
      <c r="K266" s="496" t="s">
        <v>418</v>
      </c>
      <c r="L266" s="93">
        <v>3000</v>
      </c>
      <c r="M266" s="93"/>
      <c r="N266" s="93">
        <v>3000</v>
      </c>
      <c r="O266" s="93">
        <v>1233</v>
      </c>
      <c r="P266" s="93"/>
      <c r="Q266" s="93">
        <v>1233</v>
      </c>
      <c r="R266" s="168">
        <v>1467</v>
      </c>
      <c r="S266" s="168"/>
      <c r="T266" s="168">
        <v>720</v>
      </c>
      <c r="U266" s="477" t="s">
        <v>805</v>
      </c>
    </row>
    <row r="267" spans="1:239" s="91" customFormat="1" ht="31.5">
      <c r="A267" s="92">
        <v>20</v>
      </c>
      <c r="B267" s="248" t="s">
        <v>421</v>
      </c>
      <c r="C267" s="248"/>
      <c r="D267" s="248"/>
      <c r="E267" s="109" t="s">
        <v>524</v>
      </c>
      <c r="F267" s="96" t="s">
        <v>575</v>
      </c>
      <c r="G267" s="109" t="s">
        <v>6</v>
      </c>
      <c r="H267" s="66" t="s">
        <v>49</v>
      </c>
      <c r="I267" s="29">
        <v>2016</v>
      </c>
      <c r="J267" s="29">
        <v>2018</v>
      </c>
      <c r="K267" s="496" t="s">
        <v>533</v>
      </c>
      <c r="L267" s="93">
        <v>2998</v>
      </c>
      <c r="M267" s="93"/>
      <c r="N267" s="93">
        <v>2998</v>
      </c>
      <c r="O267" s="93">
        <v>1233</v>
      </c>
      <c r="P267" s="93"/>
      <c r="Q267" s="93">
        <v>1233</v>
      </c>
      <c r="R267" s="168">
        <v>1465.2000000000003</v>
      </c>
      <c r="S267" s="168"/>
      <c r="T267" s="168">
        <v>730</v>
      </c>
      <c r="U267" s="477" t="s">
        <v>921</v>
      </c>
    </row>
    <row r="268" spans="1:239" s="91" customFormat="1" ht="31.5">
      <c r="A268" s="92">
        <v>21</v>
      </c>
      <c r="B268" s="114" t="s">
        <v>426</v>
      </c>
      <c r="D268" s="114"/>
      <c r="E268" s="109" t="s">
        <v>524</v>
      </c>
      <c r="F268" s="96" t="s">
        <v>575</v>
      </c>
      <c r="G268" s="109" t="s">
        <v>6</v>
      </c>
      <c r="H268" s="25" t="s">
        <v>57</v>
      </c>
      <c r="I268" s="29">
        <v>2017</v>
      </c>
      <c r="J268" s="29">
        <v>2019</v>
      </c>
      <c r="K268" s="247" t="s">
        <v>427</v>
      </c>
      <c r="L268" s="128">
        <v>6229</v>
      </c>
      <c r="M268" s="128"/>
      <c r="N268" s="128">
        <v>3000</v>
      </c>
      <c r="O268" s="93">
        <v>75</v>
      </c>
      <c r="P268" s="93"/>
      <c r="Q268" s="93">
        <v>75</v>
      </c>
      <c r="R268" s="168">
        <v>2625</v>
      </c>
      <c r="S268" s="168"/>
      <c r="T268" s="109">
        <v>950</v>
      </c>
      <c r="U268" s="109" t="s">
        <v>922</v>
      </c>
      <c r="V268" s="155"/>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c r="AR268" s="155"/>
      <c r="AS268" s="155"/>
      <c r="AT268" s="155"/>
      <c r="AU268" s="155"/>
      <c r="AV268" s="155"/>
      <c r="AW268" s="155"/>
      <c r="AX268" s="155"/>
      <c r="AY268" s="155"/>
      <c r="AZ268" s="155"/>
      <c r="BA268" s="155"/>
      <c r="BB268" s="155"/>
      <c r="BC268" s="155"/>
      <c r="BD268" s="155"/>
      <c r="BE268" s="155"/>
      <c r="BF268" s="155"/>
      <c r="BG268" s="155"/>
      <c r="BH268" s="155"/>
      <c r="BI268" s="155"/>
      <c r="BJ268" s="155"/>
      <c r="BK268" s="155"/>
      <c r="BL268" s="155"/>
      <c r="BM268" s="155"/>
      <c r="BN268" s="155"/>
      <c r="BO268" s="155"/>
      <c r="BP268" s="155"/>
      <c r="BQ268" s="155"/>
      <c r="BR268" s="155"/>
      <c r="BS268" s="155"/>
      <c r="BT268" s="155"/>
      <c r="BU268" s="155"/>
      <c r="BV268" s="155"/>
      <c r="BW268" s="155"/>
      <c r="BX268" s="155"/>
      <c r="BY268" s="155"/>
      <c r="BZ268" s="155"/>
      <c r="CA268" s="155"/>
      <c r="CB268" s="155"/>
      <c r="CC268" s="155"/>
      <c r="CD268" s="155"/>
      <c r="CE268" s="155"/>
      <c r="CF268" s="155"/>
      <c r="CG268" s="155"/>
      <c r="CH268" s="155"/>
      <c r="CI268" s="155"/>
      <c r="CJ268" s="155"/>
      <c r="CK268" s="155"/>
      <c r="CL268" s="155"/>
      <c r="CM268" s="155"/>
      <c r="CN268" s="155"/>
      <c r="CO268" s="155"/>
      <c r="CP268" s="155"/>
      <c r="CQ268" s="155"/>
      <c r="CR268" s="155"/>
      <c r="CS268" s="155"/>
      <c r="CT268" s="155"/>
      <c r="CU268" s="155"/>
      <c r="CV268" s="155"/>
      <c r="CW268" s="155"/>
      <c r="CX268" s="155"/>
      <c r="CY268" s="155"/>
      <c r="CZ268" s="155"/>
      <c r="DA268" s="155"/>
      <c r="DB268" s="155"/>
      <c r="DC268" s="155"/>
      <c r="DD268" s="155"/>
      <c r="DE268" s="155"/>
      <c r="DF268" s="155"/>
      <c r="DG268" s="155"/>
      <c r="DH268" s="155"/>
      <c r="DI268" s="155"/>
      <c r="DJ268" s="155"/>
      <c r="DK268" s="155"/>
      <c r="DL268" s="155"/>
      <c r="DM268" s="155"/>
      <c r="DN268" s="155"/>
      <c r="DO268" s="155"/>
      <c r="DP268" s="155"/>
      <c r="DQ268" s="155"/>
      <c r="DR268" s="155"/>
      <c r="DS268" s="155"/>
      <c r="DT268" s="155"/>
      <c r="DU268" s="155"/>
      <c r="DV268" s="155"/>
      <c r="DW268" s="155"/>
      <c r="DX268" s="155"/>
      <c r="DY268" s="155"/>
      <c r="DZ268" s="155"/>
      <c r="EA268" s="155"/>
      <c r="EB268" s="155"/>
      <c r="EC268" s="155"/>
      <c r="ED268" s="155"/>
      <c r="EE268" s="155"/>
      <c r="EF268" s="155"/>
      <c r="EG268" s="155"/>
      <c r="EH268" s="155"/>
      <c r="EI268" s="155"/>
      <c r="EJ268" s="155"/>
      <c r="EK268" s="155"/>
      <c r="EL268" s="155"/>
      <c r="EM268" s="155"/>
      <c r="EN268" s="155"/>
      <c r="EO268" s="155"/>
      <c r="EP268" s="155"/>
      <c r="EQ268" s="155"/>
      <c r="ER268" s="155"/>
      <c r="ES268" s="155"/>
      <c r="ET268" s="155"/>
      <c r="EU268" s="155"/>
      <c r="EV268" s="155"/>
      <c r="EW268" s="155"/>
      <c r="EX268" s="155"/>
      <c r="EY268" s="155"/>
      <c r="EZ268" s="155"/>
      <c r="FA268" s="155"/>
      <c r="FB268" s="155"/>
      <c r="FC268" s="155"/>
      <c r="FD268" s="155"/>
      <c r="FE268" s="155"/>
      <c r="FF268" s="155"/>
      <c r="FG268" s="155"/>
      <c r="FH268" s="155"/>
      <c r="FI268" s="155"/>
      <c r="FJ268" s="155"/>
      <c r="FK268" s="155"/>
      <c r="FL268" s="155"/>
      <c r="FM268" s="155"/>
      <c r="FN268" s="155"/>
      <c r="FO268" s="155"/>
      <c r="FP268" s="155"/>
      <c r="FQ268" s="155"/>
      <c r="FR268" s="155"/>
      <c r="FS268" s="155"/>
      <c r="FT268" s="155"/>
      <c r="FU268" s="155"/>
      <c r="FV268" s="155"/>
      <c r="FW268" s="155"/>
      <c r="FX268" s="155"/>
      <c r="FY268" s="155"/>
      <c r="FZ268" s="155"/>
      <c r="GA268" s="155"/>
      <c r="GB268" s="155"/>
      <c r="GC268" s="155"/>
      <c r="GD268" s="155"/>
      <c r="GE268" s="155"/>
      <c r="GF268" s="155"/>
      <c r="GG268" s="155"/>
      <c r="GH268" s="155"/>
      <c r="GI268" s="155"/>
      <c r="GJ268" s="155"/>
      <c r="GK268" s="155"/>
      <c r="GL268" s="155"/>
      <c r="GM268" s="155"/>
      <c r="GN268" s="155"/>
      <c r="GO268" s="155"/>
      <c r="GP268" s="155"/>
      <c r="GQ268" s="155"/>
      <c r="GR268" s="155"/>
      <c r="GS268" s="155"/>
      <c r="GT268" s="155"/>
      <c r="GU268" s="155"/>
      <c r="GV268" s="155"/>
      <c r="GW268" s="155"/>
      <c r="GX268" s="155"/>
      <c r="GY268" s="155"/>
      <c r="GZ268" s="155"/>
      <c r="HA268" s="155"/>
      <c r="HB268" s="155"/>
      <c r="HC268" s="155"/>
      <c r="HD268" s="155"/>
      <c r="HE268" s="155"/>
      <c r="HF268" s="155"/>
      <c r="HG268" s="155"/>
      <c r="HH268" s="155"/>
      <c r="HI268" s="155"/>
      <c r="HJ268" s="155"/>
      <c r="HK268" s="155"/>
      <c r="HL268" s="155"/>
      <c r="HM268" s="155"/>
      <c r="HN268" s="155"/>
      <c r="HO268" s="155"/>
      <c r="HP268" s="155"/>
      <c r="HQ268" s="155"/>
      <c r="HR268" s="155"/>
      <c r="HS268" s="155"/>
      <c r="HT268" s="155"/>
      <c r="HU268" s="155"/>
      <c r="HV268" s="155"/>
      <c r="HW268" s="155"/>
      <c r="HX268" s="155"/>
      <c r="HY268" s="155"/>
      <c r="HZ268" s="155"/>
      <c r="IA268" s="155"/>
      <c r="IB268" s="155"/>
      <c r="IC268" s="155"/>
      <c r="ID268" s="155"/>
      <c r="IE268" s="155"/>
    </row>
    <row r="269" spans="1:239" s="113" customFormat="1" ht="31.5">
      <c r="A269" s="92">
        <v>22</v>
      </c>
      <c r="B269" s="114" t="s">
        <v>430</v>
      </c>
      <c r="C269" s="114"/>
      <c r="D269" s="114"/>
      <c r="E269" s="109" t="s">
        <v>524</v>
      </c>
      <c r="F269" s="96" t="s">
        <v>575</v>
      </c>
      <c r="G269" s="109"/>
      <c r="H269" s="494" t="s">
        <v>85</v>
      </c>
      <c r="I269" s="29">
        <v>2017</v>
      </c>
      <c r="J269" s="29">
        <v>2019</v>
      </c>
      <c r="K269" s="247" t="s">
        <v>431</v>
      </c>
      <c r="L269" s="128">
        <v>3777</v>
      </c>
      <c r="M269" s="128"/>
      <c r="N269" s="128">
        <v>3777</v>
      </c>
      <c r="O269" s="93">
        <v>100</v>
      </c>
      <c r="P269" s="93"/>
      <c r="Q269" s="93">
        <v>100</v>
      </c>
      <c r="R269" s="109">
        <v>3299</v>
      </c>
      <c r="S269" s="109"/>
      <c r="T269" s="109">
        <v>1100</v>
      </c>
      <c r="U269" s="76" t="s">
        <v>923</v>
      </c>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1"/>
      <c r="DS269" s="91"/>
      <c r="DT269" s="91"/>
      <c r="DU269" s="91"/>
      <c r="DV269" s="91"/>
      <c r="DW269" s="91"/>
      <c r="DX269" s="91"/>
      <c r="DY269" s="91"/>
      <c r="DZ269" s="91"/>
      <c r="EA269" s="91"/>
      <c r="EB269" s="91"/>
      <c r="EC269" s="91"/>
      <c r="ED269" s="91"/>
      <c r="EE269" s="91"/>
      <c r="EF269" s="91"/>
      <c r="EG269" s="91"/>
      <c r="EH269" s="91"/>
      <c r="EI269" s="91"/>
      <c r="EJ269" s="91"/>
      <c r="EK269" s="91"/>
      <c r="EL269" s="91"/>
      <c r="EM269" s="91"/>
      <c r="EN269" s="91"/>
      <c r="EO269" s="91"/>
      <c r="EP269" s="91"/>
      <c r="EQ269" s="91"/>
      <c r="ER269" s="91"/>
      <c r="ES269" s="91"/>
      <c r="ET269" s="91"/>
      <c r="EU269" s="91"/>
      <c r="EV269" s="91"/>
      <c r="EW269" s="91"/>
      <c r="EX269" s="91"/>
      <c r="EY269" s="91"/>
      <c r="EZ269" s="91"/>
      <c r="FA269" s="91"/>
      <c r="FB269" s="91"/>
      <c r="FC269" s="91"/>
      <c r="FD269" s="91"/>
      <c r="FE269" s="91"/>
      <c r="FF269" s="91"/>
      <c r="FG269" s="91"/>
      <c r="FH269" s="91"/>
      <c r="FI269" s="91"/>
      <c r="FJ269" s="91"/>
      <c r="FK269" s="91"/>
      <c r="FL269" s="91"/>
      <c r="FM269" s="91"/>
      <c r="FN269" s="91"/>
      <c r="FO269" s="91"/>
      <c r="FP269" s="91"/>
      <c r="FQ269" s="91"/>
      <c r="FR269" s="91"/>
      <c r="FS269" s="91"/>
      <c r="FT269" s="91"/>
      <c r="FU269" s="91"/>
      <c r="FV269" s="91"/>
      <c r="FW269" s="91"/>
      <c r="FX269" s="91"/>
      <c r="FY269" s="91"/>
      <c r="FZ269" s="91"/>
      <c r="GA269" s="91"/>
      <c r="GB269" s="91"/>
      <c r="GC269" s="91"/>
      <c r="GD269" s="91"/>
      <c r="GE269" s="91"/>
      <c r="GF269" s="91"/>
      <c r="GG269" s="91"/>
      <c r="GH269" s="91"/>
      <c r="GI269" s="91"/>
      <c r="GJ269" s="91"/>
      <c r="GK269" s="91"/>
      <c r="GL269" s="91"/>
      <c r="GM269" s="91"/>
      <c r="GN269" s="91"/>
      <c r="GO269" s="91"/>
      <c r="GP269" s="91"/>
      <c r="GQ269" s="91"/>
      <c r="GR269" s="91"/>
      <c r="GS269" s="91"/>
      <c r="GT269" s="91"/>
      <c r="GU269" s="91"/>
      <c r="GV269" s="91"/>
      <c r="GW269" s="91"/>
      <c r="GX269" s="91"/>
      <c r="GY269" s="91"/>
      <c r="GZ269" s="91"/>
      <c r="HA269" s="91"/>
      <c r="HB269" s="91"/>
      <c r="HC269" s="91"/>
      <c r="HD269" s="91"/>
      <c r="HE269" s="91"/>
      <c r="HF269" s="91"/>
      <c r="HG269" s="91"/>
      <c r="HH269" s="91"/>
      <c r="HI269" s="91"/>
      <c r="HJ269" s="91"/>
      <c r="HK269" s="91"/>
      <c r="HL269" s="91"/>
      <c r="HM269" s="91"/>
      <c r="HN269" s="91"/>
      <c r="HO269" s="91"/>
      <c r="HP269" s="91"/>
      <c r="HQ269" s="91"/>
      <c r="HR269" s="91"/>
      <c r="HS269" s="91"/>
      <c r="HT269" s="91"/>
      <c r="HU269" s="91"/>
      <c r="HV269" s="91"/>
      <c r="HW269" s="91"/>
      <c r="HX269" s="91"/>
      <c r="HY269" s="91"/>
      <c r="HZ269" s="91"/>
      <c r="IA269" s="91"/>
      <c r="IB269" s="91"/>
      <c r="IC269" s="91"/>
      <c r="ID269" s="91"/>
      <c r="IE269" s="91"/>
    </row>
    <row r="270" spans="1:239" s="258" customFormat="1" ht="28.5" customHeight="1">
      <c r="A270" s="249" t="s">
        <v>724</v>
      </c>
      <c r="B270" s="250" t="s">
        <v>778</v>
      </c>
      <c r="C270" s="250"/>
      <c r="D270" s="250"/>
      <c r="E270" s="251"/>
      <c r="F270" s="252"/>
      <c r="G270" s="251"/>
      <c r="H270" s="254"/>
      <c r="I270" s="255"/>
      <c r="J270" s="255"/>
      <c r="K270" s="256"/>
      <c r="L270" s="476">
        <f t="shared" ref="L270:S270" si="31">SUBTOTAL(109,L271:L272)</f>
        <v>5908</v>
      </c>
      <c r="M270" s="476">
        <f t="shared" si="31"/>
        <v>0</v>
      </c>
      <c r="N270" s="476">
        <f t="shared" si="31"/>
        <v>5908</v>
      </c>
      <c r="O270" s="476">
        <f t="shared" si="31"/>
        <v>150</v>
      </c>
      <c r="P270" s="476">
        <f t="shared" si="31"/>
        <v>0</v>
      </c>
      <c r="Q270" s="476">
        <f t="shared" si="31"/>
        <v>150</v>
      </c>
      <c r="R270" s="476">
        <f t="shared" si="31"/>
        <v>5167</v>
      </c>
      <c r="S270" s="476">
        <f t="shared" si="31"/>
        <v>0</v>
      </c>
      <c r="T270" s="476">
        <f>SUBTOTAL(109,T271:T272)</f>
        <v>1480</v>
      </c>
      <c r="U270" s="478"/>
    </row>
    <row r="271" spans="1:239" s="113" customFormat="1" ht="42" customHeight="1">
      <c r="A271" s="92">
        <v>1</v>
      </c>
      <c r="B271" s="248" t="s">
        <v>438</v>
      </c>
      <c r="C271" s="248"/>
      <c r="D271" s="248"/>
      <c r="E271" s="109" t="s">
        <v>524</v>
      </c>
      <c r="F271" s="96" t="s">
        <v>575</v>
      </c>
      <c r="G271" s="109" t="s">
        <v>6</v>
      </c>
      <c r="H271" s="110" t="s">
        <v>95</v>
      </c>
      <c r="I271" s="29">
        <v>2017</v>
      </c>
      <c r="J271" s="29">
        <v>2019</v>
      </c>
      <c r="K271" s="247" t="s">
        <v>439</v>
      </c>
      <c r="L271" s="128">
        <v>2992</v>
      </c>
      <c r="M271" s="128"/>
      <c r="N271" s="128">
        <v>2992</v>
      </c>
      <c r="O271" s="93">
        <v>75</v>
      </c>
      <c r="P271" s="93"/>
      <c r="Q271" s="93">
        <v>75</v>
      </c>
      <c r="R271" s="168">
        <v>2618</v>
      </c>
      <c r="S271" s="168"/>
      <c r="T271" s="168">
        <v>750</v>
      </c>
      <c r="U271" s="477" t="s">
        <v>924</v>
      </c>
      <c r="V271" s="91"/>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c r="DT271" s="91"/>
      <c r="DU271" s="91"/>
      <c r="DV271" s="91"/>
      <c r="DW271" s="91"/>
      <c r="DX271" s="91"/>
      <c r="DY271" s="91"/>
      <c r="DZ271" s="91"/>
      <c r="EA271" s="91"/>
      <c r="EB271" s="91"/>
      <c r="EC271" s="91"/>
      <c r="ED271" s="91"/>
      <c r="EE271" s="91"/>
      <c r="EF271" s="91"/>
      <c r="EG271" s="91"/>
      <c r="EH271" s="91"/>
      <c r="EI271" s="91"/>
      <c r="EJ271" s="91"/>
      <c r="EK271" s="91"/>
      <c r="EL271" s="91"/>
      <c r="EM271" s="91"/>
      <c r="EN271" s="91"/>
      <c r="EO271" s="91"/>
      <c r="EP271" s="91"/>
      <c r="EQ271" s="91"/>
      <c r="ER271" s="91"/>
      <c r="ES271" s="91"/>
      <c r="ET271" s="91"/>
      <c r="EU271" s="91"/>
      <c r="EV271" s="91"/>
      <c r="EW271" s="91"/>
      <c r="EX271" s="91"/>
      <c r="EY271" s="91"/>
      <c r="EZ271" s="91"/>
      <c r="FA271" s="91"/>
      <c r="FB271" s="91"/>
      <c r="FC271" s="91"/>
      <c r="FD271" s="91"/>
      <c r="FE271" s="91"/>
      <c r="FF271" s="91"/>
      <c r="FG271" s="91"/>
      <c r="FH271" s="91"/>
      <c r="FI271" s="91"/>
      <c r="FJ271" s="91"/>
      <c r="FK271" s="91"/>
      <c r="FL271" s="91"/>
      <c r="FM271" s="91"/>
      <c r="FN271" s="91"/>
      <c r="FO271" s="91"/>
      <c r="FP271" s="91"/>
      <c r="FQ271" s="91"/>
      <c r="FR271" s="91"/>
      <c r="FS271" s="91"/>
      <c r="FT271" s="91"/>
      <c r="FU271" s="91"/>
      <c r="FV271" s="91"/>
      <c r="FW271" s="91"/>
      <c r="FX271" s="91"/>
      <c r="FY271" s="91"/>
      <c r="FZ271" s="91"/>
      <c r="GA271" s="91"/>
      <c r="GB271" s="91"/>
      <c r="GC271" s="91"/>
      <c r="GD271" s="91"/>
      <c r="GE271" s="91"/>
      <c r="GF271" s="91"/>
      <c r="GG271" s="91"/>
      <c r="GH271" s="91"/>
      <c r="GI271" s="91"/>
      <c r="GJ271" s="91"/>
      <c r="GK271" s="91"/>
      <c r="GL271" s="91"/>
      <c r="GM271" s="91"/>
      <c r="GN271" s="91"/>
      <c r="GO271" s="91"/>
      <c r="GP271" s="91"/>
      <c r="GQ271" s="91"/>
      <c r="GR271" s="91"/>
      <c r="GS271" s="91"/>
      <c r="GT271" s="91"/>
      <c r="GU271" s="91"/>
      <c r="GV271" s="91"/>
      <c r="GW271" s="91"/>
      <c r="GX271" s="91"/>
      <c r="GY271" s="91"/>
      <c r="GZ271" s="91"/>
      <c r="HA271" s="91"/>
      <c r="HB271" s="91"/>
      <c r="HC271" s="91"/>
      <c r="HD271" s="91"/>
      <c r="HE271" s="91"/>
      <c r="HF271" s="91"/>
      <c r="HG271" s="91"/>
      <c r="HH271" s="91"/>
      <c r="HI271" s="91"/>
      <c r="HJ271" s="91"/>
      <c r="HK271" s="91"/>
      <c r="HL271" s="91"/>
      <c r="HM271" s="91"/>
      <c r="HN271" s="91"/>
      <c r="HO271" s="91"/>
      <c r="HP271" s="91"/>
      <c r="HQ271" s="91"/>
      <c r="HR271" s="91"/>
      <c r="HS271" s="91"/>
      <c r="HT271" s="91"/>
      <c r="HU271" s="91"/>
      <c r="HV271" s="91"/>
      <c r="HW271" s="91"/>
      <c r="HX271" s="91"/>
      <c r="HY271" s="91"/>
      <c r="HZ271" s="91"/>
      <c r="IA271" s="91"/>
      <c r="IB271" s="91"/>
      <c r="IC271" s="91"/>
      <c r="ID271" s="91"/>
      <c r="IE271" s="91"/>
    </row>
    <row r="272" spans="1:239" s="155" customFormat="1" ht="31.5">
      <c r="A272" s="92">
        <v>2</v>
      </c>
      <c r="B272" s="248" t="s">
        <v>442</v>
      </c>
      <c r="C272" s="248"/>
      <c r="D272" s="248"/>
      <c r="E272" s="109" t="s">
        <v>524</v>
      </c>
      <c r="F272" s="96" t="s">
        <v>575</v>
      </c>
      <c r="G272" s="109" t="s">
        <v>6</v>
      </c>
      <c r="H272" s="110" t="s">
        <v>85</v>
      </c>
      <c r="I272" s="29">
        <v>2017</v>
      </c>
      <c r="J272" s="29">
        <v>2019</v>
      </c>
      <c r="K272" s="496" t="s">
        <v>443</v>
      </c>
      <c r="L272" s="93">
        <v>2916</v>
      </c>
      <c r="M272" s="93"/>
      <c r="N272" s="93">
        <v>2916</v>
      </c>
      <c r="O272" s="93">
        <v>75</v>
      </c>
      <c r="P272" s="93"/>
      <c r="Q272" s="93">
        <v>75</v>
      </c>
      <c r="R272" s="109">
        <v>2549</v>
      </c>
      <c r="S272" s="109"/>
      <c r="T272" s="168">
        <v>730</v>
      </c>
      <c r="U272" s="477" t="s">
        <v>925</v>
      </c>
      <c r="V272" s="91"/>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1"/>
      <c r="DS272" s="91"/>
      <c r="DT272" s="91"/>
      <c r="DU272" s="91"/>
      <c r="DV272" s="91"/>
      <c r="DW272" s="91"/>
      <c r="DX272" s="91"/>
      <c r="DY272" s="91"/>
      <c r="DZ272" s="91"/>
      <c r="EA272" s="91"/>
      <c r="EB272" s="91"/>
      <c r="EC272" s="91"/>
      <c r="ED272" s="91"/>
      <c r="EE272" s="91"/>
      <c r="EF272" s="91"/>
      <c r="EG272" s="91"/>
      <c r="EH272" s="91"/>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1"/>
      <c r="FU272" s="91"/>
      <c r="FV272" s="91"/>
      <c r="FW272" s="91"/>
      <c r="FX272" s="91"/>
      <c r="FY272" s="91"/>
      <c r="FZ272" s="91"/>
      <c r="GA272" s="91"/>
      <c r="GB272" s="91"/>
      <c r="GC272" s="91"/>
      <c r="GD272" s="91"/>
      <c r="GE272" s="91"/>
      <c r="GF272" s="91"/>
      <c r="GG272" s="91"/>
      <c r="GH272" s="91"/>
      <c r="GI272" s="91"/>
      <c r="GJ272" s="91"/>
      <c r="GK272" s="91"/>
      <c r="GL272" s="91"/>
      <c r="GM272" s="91"/>
      <c r="GN272" s="91"/>
      <c r="GO272" s="91"/>
      <c r="GP272" s="91"/>
      <c r="GQ272" s="91"/>
      <c r="GR272" s="91"/>
      <c r="GS272" s="91"/>
      <c r="GT272" s="91"/>
      <c r="GU272" s="91"/>
      <c r="GV272" s="91"/>
      <c r="GW272" s="91"/>
      <c r="GX272" s="91"/>
      <c r="GY272" s="91"/>
      <c r="GZ272" s="91"/>
      <c r="HA272" s="91"/>
      <c r="HB272" s="91"/>
      <c r="HC272" s="91"/>
      <c r="HD272" s="91"/>
      <c r="HE272" s="91"/>
      <c r="HF272" s="91"/>
      <c r="HG272" s="91"/>
      <c r="HH272" s="91"/>
      <c r="HI272" s="91"/>
      <c r="HJ272" s="91"/>
      <c r="HK272" s="91"/>
      <c r="HL272" s="91"/>
      <c r="HM272" s="91"/>
      <c r="HN272" s="91"/>
      <c r="HO272" s="91"/>
      <c r="HP272" s="91"/>
      <c r="HQ272" s="91"/>
      <c r="HR272" s="91"/>
      <c r="HS272" s="91"/>
      <c r="HT272" s="91"/>
      <c r="HU272" s="91"/>
      <c r="HV272" s="91"/>
      <c r="HW272" s="91"/>
      <c r="HX272" s="91"/>
      <c r="HY272" s="91"/>
      <c r="HZ272" s="91"/>
      <c r="IA272" s="91"/>
      <c r="IB272" s="91"/>
      <c r="IC272" s="91"/>
      <c r="ID272" s="91"/>
      <c r="IE272" s="91"/>
    </row>
    <row r="273" spans="1:239" s="234" customFormat="1" ht="28.5" customHeight="1">
      <c r="A273" s="86" t="s">
        <v>636</v>
      </c>
      <c r="B273" s="87" t="s">
        <v>719</v>
      </c>
      <c r="C273" s="87"/>
      <c r="D273" s="87"/>
      <c r="E273" s="88"/>
      <c r="F273" s="89"/>
      <c r="G273" s="288"/>
      <c r="H273" s="289"/>
      <c r="I273" s="90"/>
      <c r="J273" s="90"/>
      <c r="K273" s="283"/>
      <c r="L273" s="88">
        <f>SUBTOTAL(109,L274:L290)</f>
        <v>122704</v>
      </c>
      <c r="M273" s="88">
        <f t="shared" ref="M273:T273" si="32">SUBTOTAL(109,M274:M290)</f>
        <v>0</v>
      </c>
      <c r="N273" s="88">
        <f t="shared" si="32"/>
        <v>90385</v>
      </c>
      <c r="O273" s="88">
        <f t="shared" si="32"/>
        <v>55791</v>
      </c>
      <c r="P273" s="88">
        <f t="shared" si="32"/>
        <v>0</v>
      </c>
      <c r="Q273" s="88">
        <f t="shared" si="32"/>
        <v>36791</v>
      </c>
      <c r="R273" s="88">
        <f t="shared" si="32"/>
        <v>26831</v>
      </c>
      <c r="S273" s="88">
        <f t="shared" si="32"/>
        <v>0</v>
      </c>
      <c r="T273" s="88">
        <f t="shared" si="32"/>
        <v>13977</v>
      </c>
      <c r="U273" s="88"/>
      <c r="V273" s="91"/>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91"/>
      <c r="CI273" s="91"/>
      <c r="CJ273" s="91"/>
      <c r="CK273" s="91"/>
      <c r="CL273" s="91"/>
      <c r="CM273" s="91"/>
      <c r="CN273" s="91"/>
      <c r="CO273" s="91"/>
      <c r="CP273" s="91"/>
      <c r="CQ273" s="91"/>
      <c r="CR273" s="91"/>
      <c r="CS273" s="91"/>
      <c r="CT273" s="91"/>
      <c r="CU273" s="91"/>
      <c r="CV273" s="91"/>
      <c r="CW273" s="91"/>
      <c r="CX273" s="91"/>
      <c r="CY273" s="91"/>
      <c r="CZ273" s="91"/>
      <c r="DA273" s="91"/>
      <c r="DB273" s="91"/>
      <c r="DC273" s="91"/>
      <c r="DD273" s="91"/>
      <c r="DE273" s="91"/>
      <c r="DF273" s="91"/>
      <c r="DG273" s="91"/>
      <c r="DH273" s="91"/>
      <c r="DI273" s="91"/>
      <c r="DJ273" s="91"/>
      <c r="DK273" s="91"/>
      <c r="DL273" s="91"/>
      <c r="DM273" s="91"/>
      <c r="DN273" s="91"/>
      <c r="DO273" s="91"/>
      <c r="DP273" s="91"/>
      <c r="DQ273" s="91"/>
      <c r="DR273" s="91"/>
      <c r="DS273" s="91"/>
      <c r="DT273" s="91"/>
      <c r="DU273" s="91"/>
      <c r="DV273" s="91"/>
      <c r="DW273" s="91"/>
      <c r="DX273" s="91"/>
      <c r="DY273" s="91"/>
      <c r="DZ273" s="91"/>
      <c r="EA273" s="91"/>
      <c r="EB273" s="91"/>
      <c r="EC273" s="91"/>
      <c r="ED273" s="91"/>
      <c r="EE273" s="91"/>
      <c r="EF273" s="91"/>
      <c r="EG273" s="91"/>
      <c r="EH273" s="91"/>
      <c r="EI273" s="91"/>
      <c r="EJ273" s="91"/>
      <c r="EK273" s="91"/>
      <c r="EL273" s="91"/>
      <c r="EM273" s="91"/>
      <c r="EN273" s="91"/>
      <c r="EO273" s="91"/>
      <c r="EP273" s="91"/>
      <c r="EQ273" s="91"/>
      <c r="ER273" s="91"/>
      <c r="ES273" s="91"/>
      <c r="ET273" s="91"/>
      <c r="EU273" s="91"/>
      <c r="EV273" s="91"/>
      <c r="EW273" s="91"/>
      <c r="EX273" s="91"/>
      <c r="EY273" s="91"/>
      <c r="EZ273" s="91"/>
      <c r="FA273" s="91"/>
      <c r="FB273" s="91"/>
      <c r="FC273" s="91"/>
      <c r="FD273" s="91"/>
      <c r="FE273" s="91"/>
      <c r="FF273" s="91"/>
      <c r="FG273" s="91"/>
      <c r="FH273" s="91"/>
      <c r="FI273" s="91"/>
      <c r="FJ273" s="91"/>
      <c r="FK273" s="91"/>
      <c r="FL273" s="91"/>
      <c r="FM273" s="91"/>
      <c r="FN273" s="91"/>
      <c r="FO273" s="91"/>
      <c r="FP273" s="91"/>
      <c r="FQ273" s="91"/>
      <c r="FR273" s="91"/>
      <c r="FS273" s="91"/>
      <c r="FT273" s="91"/>
      <c r="FU273" s="91"/>
      <c r="FV273" s="91"/>
      <c r="FW273" s="91"/>
      <c r="FX273" s="91"/>
      <c r="FY273" s="91"/>
      <c r="FZ273" s="91"/>
      <c r="GA273" s="91"/>
      <c r="GB273" s="91"/>
      <c r="GC273" s="91"/>
      <c r="GD273" s="91"/>
      <c r="GE273" s="91"/>
      <c r="GF273" s="91"/>
      <c r="GG273" s="91"/>
      <c r="GH273" s="91"/>
      <c r="GI273" s="91"/>
      <c r="GJ273" s="91"/>
      <c r="GK273" s="91"/>
      <c r="GL273" s="91"/>
      <c r="GM273" s="91"/>
      <c r="GN273" s="91"/>
      <c r="GO273" s="91"/>
      <c r="GP273" s="91"/>
      <c r="GQ273" s="91"/>
      <c r="GR273" s="91"/>
      <c r="GS273" s="91"/>
      <c r="GT273" s="91"/>
      <c r="GU273" s="91"/>
      <c r="GV273" s="91"/>
      <c r="GW273" s="91"/>
      <c r="GX273" s="91"/>
      <c r="GY273" s="91"/>
      <c r="GZ273" s="91"/>
      <c r="HA273" s="91"/>
      <c r="HB273" s="91"/>
      <c r="HC273" s="91"/>
      <c r="HD273" s="91"/>
      <c r="HE273" s="91"/>
      <c r="HF273" s="91"/>
      <c r="HG273" s="91"/>
      <c r="HH273" s="91"/>
      <c r="HI273" s="91"/>
      <c r="HJ273" s="91"/>
      <c r="HK273" s="91"/>
      <c r="HL273" s="91"/>
      <c r="HM273" s="91"/>
      <c r="HN273" s="91"/>
      <c r="HO273" s="91"/>
      <c r="HP273" s="91"/>
      <c r="HQ273" s="91"/>
      <c r="HR273" s="91"/>
      <c r="HS273" s="91"/>
      <c r="HT273" s="91"/>
      <c r="HU273" s="91"/>
      <c r="HV273" s="91"/>
      <c r="HW273" s="91"/>
      <c r="HX273" s="91"/>
      <c r="HY273" s="91"/>
      <c r="HZ273" s="91"/>
      <c r="IA273" s="91"/>
      <c r="IB273" s="91"/>
      <c r="IC273" s="91"/>
      <c r="ID273" s="91"/>
      <c r="IE273" s="91"/>
    </row>
    <row r="274" spans="1:239" s="273" customFormat="1" ht="15.75">
      <c r="A274" s="249" t="s">
        <v>720</v>
      </c>
      <c r="B274" s="257" t="s">
        <v>735</v>
      </c>
      <c r="C274" s="257"/>
      <c r="D274" s="257"/>
      <c r="E274" s="251"/>
      <c r="F274" s="252"/>
      <c r="G274" s="290"/>
      <c r="H274" s="291"/>
      <c r="I274" s="255"/>
      <c r="J274" s="255"/>
      <c r="K274" s="292"/>
      <c r="L274" s="251">
        <f>SUBTOTAL(109,L275:L281)</f>
        <v>23809</v>
      </c>
      <c r="M274" s="251">
        <f t="shared" ref="M274:T274" si="33">SUBTOTAL(109,M275:M281)</f>
        <v>0</v>
      </c>
      <c r="N274" s="251">
        <f t="shared" si="33"/>
        <v>23809</v>
      </c>
      <c r="O274" s="251">
        <f t="shared" si="33"/>
        <v>19804</v>
      </c>
      <c r="P274" s="251">
        <f t="shared" si="33"/>
        <v>0</v>
      </c>
      <c r="Q274" s="251">
        <f t="shared" si="33"/>
        <v>19804</v>
      </c>
      <c r="R274" s="251">
        <f t="shared" si="33"/>
        <v>2212</v>
      </c>
      <c r="S274" s="251">
        <f t="shared" si="33"/>
        <v>0</v>
      </c>
      <c r="T274" s="251">
        <f t="shared" si="33"/>
        <v>2212</v>
      </c>
      <c r="U274" s="251"/>
      <c r="V274" s="258"/>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c r="AT274" s="258"/>
      <c r="AU274" s="258"/>
      <c r="AV274" s="258"/>
      <c r="AW274" s="258"/>
      <c r="AX274" s="258"/>
      <c r="AY274" s="258"/>
      <c r="AZ274" s="258"/>
      <c r="BA274" s="258"/>
      <c r="BB274" s="258"/>
      <c r="BC274" s="258"/>
      <c r="BD274" s="258"/>
      <c r="BE274" s="258"/>
      <c r="BF274" s="258"/>
      <c r="BG274" s="258"/>
      <c r="BH274" s="258"/>
      <c r="BI274" s="258"/>
      <c r="BJ274" s="258"/>
      <c r="BK274" s="258"/>
      <c r="BL274" s="258"/>
      <c r="BM274" s="258"/>
      <c r="BN274" s="258"/>
      <c r="BO274" s="258"/>
      <c r="BP274" s="258"/>
      <c r="BQ274" s="258"/>
      <c r="BR274" s="258"/>
      <c r="BS274" s="258"/>
      <c r="BT274" s="258"/>
      <c r="BU274" s="258"/>
      <c r="BV274" s="258"/>
      <c r="BW274" s="258"/>
      <c r="BX274" s="258"/>
      <c r="BY274" s="258"/>
      <c r="BZ274" s="258"/>
      <c r="CA274" s="258"/>
      <c r="CB274" s="258"/>
      <c r="CC274" s="258"/>
      <c r="CD274" s="258"/>
      <c r="CE274" s="258"/>
      <c r="CF274" s="258"/>
      <c r="CG274" s="258"/>
      <c r="CH274" s="258"/>
      <c r="CI274" s="258"/>
      <c r="CJ274" s="258"/>
      <c r="CK274" s="258"/>
      <c r="CL274" s="258"/>
      <c r="CM274" s="258"/>
      <c r="CN274" s="258"/>
      <c r="CO274" s="258"/>
      <c r="CP274" s="258"/>
      <c r="CQ274" s="258"/>
      <c r="CR274" s="258"/>
      <c r="CS274" s="258"/>
      <c r="CT274" s="258"/>
      <c r="CU274" s="258"/>
      <c r="CV274" s="258"/>
      <c r="CW274" s="258"/>
      <c r="CX274" s="258"/>
      <c r="CY274" s="258"/>
      <c r="CZ274" s="258"/>
      <c r="DA274" s="258"/>
      <c r="DB274" s="258"/>
      <c r="DC274" s="258"/>
      <c r="DD274" s="258"/>
      <c r="DE274" s="258"/>
      <c r="DF274" s="258"/>
      <c r="DG274" s="258"/>
      <c r="DH274" s="258"/>
      <c r="DI274" s="258"/>
      <c r="DJ274" s="258"/>
      <c r="DK274" s="258"/>
      <c r="DL274" s="258"/>
      <c r="DM274" s="258"/>
      <c r="DN274" s="258"/>
      <c r="DO274" s="258"/>
      <c r="DP274" s="258"/>
      <c r="DQ274" s="258"/>
      <c r="DR274" s="258"/>
      <c r="DS274" s="258"/>
      <c r="DT274" s="258"/>
      <c r="DU274" s="258"/>
      <c r="DV274" s="258"/>
      <c r="DW274" s="258"/>
      <c r="DX274" s="258"/>
      <c r="DY274" s="258"/>
      <c r="DZ274" s="258"/>
      <c r="EA274" s="258"/>
      <c r="EB274" s="258"/>
      <c r="EC274" s="258"/>
      <c r="ED274" s="258"/>
      <c r="EE274" s="258"/>
      <c r="EF274" s="258"/>
      <c r="EG274" s="258"/>
      <c r="EH274" s="258"/>
      <c r="EI274" s="258"/>
      <c r="EJ274" s="258"/>
      <c r="EK274" s="258"/>
      <c r="EL274" s="258"/>
      <c r="EM274" s="258"/>
      <c r="EN274" s="258"/>
      <c r="EO274" s="258"/>
      <c r="EP274" s="258"/>
      <c r="EQ274" s="258"/>
      <c r="ER274" s="258"/>
      <c r="ES274" s="258"/>
      <c r="ET274" s="258"/>
      <c r="EU274" s="258"/>
      <c r="EV274" s="258"/>
      <c r="EW274" s="258"/>
      <c r="EX274" s="258"/>
      <c r="EY274" s="258"/>
      <c r="EZ274" s="258"/>
      <c r="FA274" s="258"/>
      <c r="FB274" s="258"/>
      <c r="FC274" s="258"/>
      <c r="FD274" s="258"/>
      <c r="FE274" s="258"/>
      <c r="FF274" s="258"/>
      <c r="FG274" s="258"/>
      <c r="FH274" s="258"/>
      <c r="FI274" s="258"/>
      <c r="FJ274" s="258"/>
      <c r="FK274" s="258"/>
      <c r="FL274" s="258"/>
      <c r="FM274" s="258"/>
      <c r="FN274" s="258"/>
      <c r="FO274" s="258"/>
      <c r="FP274" s="258"/>
      <c r="FQ274" s="258"/>
      <c r="FR274" s="258"/>
      <c r="FS274" s="258"/>
      <c r="FT274" s="258"/>
      <c r="FU274" s="258"/>
      <c r="FV274" s="258"/>
      <c r="FW274" s="258"/>
      <c r="FX274" s="258"/>
      <c r="FY274" s="258"/>
      <c r="FZ274" s="258"/>
      <c r="GA274" s="258"/>
      <c r="GB274" s="258"/>
      <c r="GC274" s="258"/>
      <c r="GD274" s="258"/>
      <c r="GE274" s="258"/>
      <c r="GF274" s="258"/>
      <c r="GG274" s="258"/>
      <c r="GH274" s="258"/>
      <c r="GI274" s="258"/>
      <c r="GJ274" s="258"/>
      <c r="GK274" s="258"/>
      <c r="GL274" s="258"/>
      <c r="GM274" s="258"/>
      <c r="GN274" s="258"/>
      <c r="GO274" s="258"/>
      <c r="GP274" s="258"/>
      <c r="GQ274" s="258"/>
      <c r="GR274" s="258"/>
      <c r="GS274" s="258"/>
      <c r="GT274" s="258"/>
      <c r="GU274" s="258"/>
      <c r="GV274" s="258"/>
      <c r="GW274" s="258"/>
      <c r="GX274" s="258"/>
      <c r="GY274" s="258"/>
      <c r="GZ274" s="258"/>
      <c r="HA274" s="258"/>
      <c r="HB274" s="258"/>
      <c r="HC274" s="258"/>
      <c r="HD274" s="258"/>
      <c r="HE274" s="258"/>
      <c r="HF274" s="258"/>
      <c r="HG274" s="258"/>
      <c r="HH274" s="258"/>
      <c r="HI274" s="258"/>
      <c r="HJ274" s="258"/>
      <c r="HK274" s="258"/>
      <c r="HL274" s="258"/>
      <c r="HM274" s="258"/>
      <c r="HN274" s="258"/>
      <c r="HO274" s="258"/>
      <c r="HP274" s="258"/>
      <c r="HQ274" s="258"/>
      <c r="HR274" s="258"/>
      <c r="HS274" s="258"/>
      <c r="HT274" s="258"/>
      <c r="HU274" s="258"/>
      <c r="HV274" s="258"/>
      <c r="HW274" s="258"/>
      <c r="HX274" s="258"/>
      <c r="HY274" s="258"/>
      <c r="HZ274" s="258"/>
      <c r="IA274" s="258"/>
      <c r="IB274" s="258"/>
      <c r="IC274" s="258"/>
      <c r="ID274" s="258"/>
      <c r="IE274" s="258"/>
    </row>
    <row r="275" spans="1:239" s="298" customFormat="1" ht="37.5" customHeight="1">
      <c r="A275" s="92">
        <v>1</v>
      </c>
      <c r="B275" s="293" t="s">
        <v>20</v>
      </c>
      <c r="C275" s="293" t="s">
        <v>582</v>
      </c>
      <c r="D275" s="219">
        <v>2211.9079999999999</v>
      </c>
      <c r="E275" s="294" t="s">
        <v>536</v>
      </c>
      <c r="F275" s="26" t="s">
        <v>535</v>
      </c>
      <c r="G275" s="295" t="s">
        <v>6</v>
      </c>
      <c r="H275" s="296" t="s">
        <v>85</v>
      </c>
      <c r="I275" s="29">
        <v>2010</v>
      </c>
      <c r="J275" s="29">
        <v>2012</v>
      </c>
      <c r="K275" s="297" t="s">
        <v>21</v>
      </c>
      <c r="L275" s="93">
        <v>2247</v>
      </c>
      <c r="M275" s="93"/>
      <c r="N275" s="93">
        <v>2247</v>
      </c>
      <c r="O275" s="93">
        <v>1957</v>
      </c>
      <c r="P275" s="93"/>
      <c r="Q275" s="93">
        <v>1957</v>
      </c>
      <c r="R275" s="93">
        <v>255</v>
      </c>
      <c r="S275" s="93"/>
      <c r="T275" s="93">
        <v>255</v>
      </c>
      <c r="U275" s="109" t="s">
        <v>847</v>
      </c>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c r="CY275" s="94"/>
      <c r="CZ275" s="94"/>
      <c r="DA275" s="94"/>
      <c r="DB275" s="94"/>
      <c r="DC275" s="94"/>
      <c r="DD275" s="94"/>
      <c r="DE275" s="94"/>
      <c r="DF275" s="94"/>
      <c r="DG275" s="94"/>
      <c r="DH275" s="94"/>
      <c r="DI275" s="94"/>
      <c r="DJ275" s="94"/>
      <c r="DK275" s="94"/>
      <c r="DL275" s="94"/>
      <c r="DM275" s="94"/>
      <c r="DN275" s="94"/>
      <c r="DO275" s="94"/>
      <c r="DP275" s="94"/>
      <c r="DQ275" s="94"/>
      <c r="DR275" s="94"/>
      <c r="DS275" s="94"/>
      <c r="DT275" s="94"/>
      <c r="DU275" s="94"/>
      <c r="DV275" s="94"/>
      <c r="DW275" s="94"/>
      <c r="DX275" s="94"/>
      <c r="DY275" s="94"/>
      <c r="DZ275" s="94"/>
      <c r="EA275" s="94"/>
      <c r="EB275" s="94"/>
      <c r="EC275" s="94"/>
      <c r="ED275" s="94"/>
      <c r="EE275" s="94"/>
      <c r="EF275" s="94"/>
      <c r="EG275" s="94"/>
      <c r="EH275" s="94"/>
      <c r="EI275" s="94"/>
      <c r="EJ275" s="94"/>
      <c r="EK275" s="94"/>
      <c r="EL275" s="94"/>
      <c r="EM275" s="94"/>
      <c r="EN275" s="94"/>
      <c r="EO275" s="94"/>
      <c r="EP275" s="94"/>
      <c r="EQ275" s="94"/>
      <c r="ER275" s="94"/>
      <c r="ES275" s="94"/>
      <c r="ET275" s="94"/>
      <c r="EU275" s="94"/>
      <c r="EV275" s="94"/>
      <c r="EW275" s="94"/>
      <c r="EX275" s="94"/>
      <c r="EY275" s="94"/>
      <c r="EZ275" s="94"/>
      <c r="FA275" s="94"/>
      <c r="FB275" s="94"/>
      <c r="FC275" s="94"/>
      <c r="FD275" s="94"/>
      <c r="FE275" s="94"/>
      <c r="FF275" s="94"/>
      <c r="FG275" s="94"/>
      <c r="FH275" s="94"/>
      <c r="FI275" s="94"/>
      <c r="FJ275" s="94"/>
      <c r="FK275" s="94"/>
      <c r="FL275" s="94"/>
      <c r="FM275" s="94"/>
      <c r="FN275" s="94"/>
      <c r="FO275" s="94"/>
      <c r="FP275" s="94"/>
      <c r="FQ275" s="94"/>
      <c r="FR275" s="94"/>
      <c r="FS275" s="94"/>
      <c r="FT275" s="94"/>
      <c r="FU275" s="94"/>
      <c r="FV275" s="94"/>
      <c r="FW275" s="94"/>
      <c r="FX275" s="94"/>
      <c r="FY275" s="94"/>
      <c r="FZ275" s="94"/>
      <c r="GA275" s="94"/>
      <c r="GB275" s="94"/>
      <c r="GC275" s="94"/>
      <c r="GD275" s="94"/>
      <c r="GE275" s="94"/>
      <c r="GF275" s="94"/>
      <c r="GG275" s="94"/>
      <c r="GH275" s="94"/>
      <c r="GI275" s="94"/>
      <c r="GJ275" s="94"/>
      <c r="GK275" s="94"/>
      <c r="GL275" s="94"/>
      <c r="GM275" s="94"/>
      <c r="GN275" s="94"/>
      <c r="GO275" s="94"/>
      <c r="GP275" s="94"/>
      <c r="GQ275" s="94"/>
      <c r="GR275" s="94"/>
      <c r="GS275" s="94"/>
      <c r="GT275" s="94"/>
      <c r="GU275" s="94"/>
      <c r="GV275" s="94"/>
      <c r="GW275" s="94"/>
      <c r="GX275" s="94"/>
      <c r="GY275" s="94"/>
      <c r="GZ275" s="94"/>
      <c r="HA275" s="94"/>
      <c r="HB275" s="94"/>
      <c r="HC275" s="94"/>
      <c r="HD275" s="94"/>
      <c r="HE275" s="94"/>
      <c r="HF275" s="94"/>
      <c r="HG275" s="94"/>
      <c r="HH275" s="94"/>
      <c r="HI275" s="94"/>
      <c r="HJ275" s="94"/>
      <c r="HK275" s="94"/>
      <c r="HL275" s="94"/>
      <c r="HM275" s="94"/>
      <c r="HN275" s="94"/>
      <c r="HO275" s="94"/>
      <c r="HP275" s="94"/>
      <c r="HQ275" s="94"/>
      <c r="HR275" s="94"/>
      <c r="HS275" s="94"/>
      <c r="HT275" s="94"/>
      <c r="HU275" s="94"/>
      <c r="HV275" s="94"/>
      <c r="HW275" s="94"/>
      <c r="HX275" s="94"/>
      <c r="HY275" s="94"/>
      <c r="HZ275" s="94"/>
      <c r="IA275" s="94"/>
      <c r="IB275" s="94"/>
      <c r="IC275" s="94"/>
      <c r="ID275" s="94"/>
      <c r="IE275" s="94"/>
    </row>
    <row r="276" spans="1:239" s="298" customFormat="1" ht="31.5">
      <c r="A276" s="92">
        <v>2</v>
      </c>
      <c r="B276" s="299" t="s">
        <v>22</v>
      </c>
      <c r="C276" s="299"/>
      <c r="D276" s="299"/>
      <c r="E276" s="294" t="s">
        <v>536</v>
      </c>
      <c r="F276" s="26" t="s">
        <v>535</v>
      </c>
      <c r="G276" s="295" t="s">
        <v>6</v>
      </c>
      <c r="H276" s="296" t="s">
        <v>85</v>
      </c>
      <c r="I276" s="29">
        <v>2012</v>
      </c>
      <c r="J276" s="29">
        <v>2013</v>
      </c>
      <c r="K276" s="297" t="s">
        <v>23</v>
      </c>
      <c r="L276" s="300">
        <v>3369</v>
      </c>
      <c r="M276" s="300"/>
      <c r="N276" s="300">
        <f t="shared" ref="N276:N281" si="34">L276</f>
        <v>3369</v>
      </c>
      <c r="O276" s="300">
        <v>2500</v>
      </c>
      <c r="P276" s="300"/>
      <c r="Q276" s="300">
        <f t="shared" ref="Q276:Q281" si="35">O276</f>
        <v>2500</v>
      </c>
      <c r="R276" s="300">
        <v>569</v>
      </c>
      <c r="S276" s="300"/>
      <c r="T276" s="300">
        <v>569</v>
      </c>
      <c r="U276" s="109" t="s">
        <v>752</v>
      </c>
    </row>
    <row r="277" spans="1:239" s="298" customFormat="1" ht="31.5">
      <c r="A277" s="92">
        <v>3</v>
      </c>
      <c r="B277" s="301" t="s">
        <v>25</v>
      </c>
      <c r="C277" s="301"/>
      <c r="D277" s="301"/>
      <c r="E277" s="294" t="s">
        <v>536</v>
      </c>
      <c r="F277" s="27" t="s">
        <v>574</v>
      </c>
      <c r="G277" s="295"/>
      <c r="H277" s="296" t="s">
        <v>85</v>
      </c>
      <c r="I277" s="29">
        <v>2014</v>
      </c>
      <c r="J277" s="29">
        <v>2016</v>
      </c>
      <c r="K277" s="302" t="s">
        <v>26</v>
      </c>
      <c r="L277" s="303">
        <v>2890</v>
      </c>
      <c r="M277" s="303"/>
      <c r="N277" s="300">
        <f t="shared" si="34"/>
        <v>2890</v>
      </c>
      <c r="O277" s="300">
        <v>2390</v>
      </c>
      <c r="P277" s="300"/>
      <c r="Q277" s="300">
        <f t="shared" si="35"/>
        <v>2390</v>
      </c>
      <c r="R277" s="300">
        <v>450</v>
      </c>
      <c r="S277" s="300"/>
      <c r="T277" s="300">
        <v>450</v>
      </c>
      <c r="U277" s="505" t="s">
        <v>742</v>
      </c>
    </row>
    <row r="278" spans="1:239" s="298" customFormat="1" ht="31.5">
      <c r="A278" s="92">
        <v>4</v>
      </c>
      <c r="B278" s="301" t="s">
        <v>27</v>
      </c>
      <c r="C278" s="301"/>
      <c r="D278" s="301"/>
      <c r="E278" s="294" t="s">
        <v>536</v>
      </c>
      <c r="F278" s="27" t="s">
        <v>574</v>
      </c>
      <c r="G278" s="295" t="s">
        <v>6</v>
      </c>
      <c r="H278" s="296" t="s">
        <v>24</v>
      </c>
      <c r="I278" s="29">
        <v>2014</v>
      </c>
      <c r="J278" s="29">
        <v>2016</v>
      </c>
      <c r="K278" s="302" t="s">
        <v>28</v>
      </c>
      <c r="L278" s="303">
        <v>3934</v>
      </c>
      <c r="M278" s="303"/>
      <c r="N278" s="300">
        <f t="shared" si="34"/>
        <v>3934</v>
      </c>
      <c r="O278" s="300">
        <v>3269</v>
      </c>
      <c r="P278" s="300"/>
      <c r="Q278" s="300">
        <f t="shared" si="35"/>
        <v>3269</v>
      </c>
      <c r="R278" s="300">
        <v>300</v>
      </c>
      <c r="S278" s="300"/>
      <c r="T278" s="300">
        <v>300</v>
      </c>
      <c r="U278" s="505" t="s">
        <v>741</v>
      </c>
    </row>
    <row r="279" spans="1:239" s="298" customFormat="1" ht="31.5">
      <c r="A279" s="92">
        <v>5</v>
      </c>
      <c r="B279" s="299" t="s">
        <v>29</v>
      </c>
      <c r="C279" s="304" t="s">
        <v>546</v>
      </c>
      <c r="D279" s="305">
        <v>3767</v>
      </c>
      <c r="E279" s="294" t="s">
        <v>536</v>
      </c>
      <c r="F279" s="27" t="s">
        <v>574</v>
      </c>
      <c r="G279" s="295" t="s">
        <v>6</v>
      </c>
      <c r="H279" s="296" t="s">
        <v>15</v>
      </c>
      <c r="I279" s="29">
        <v>2014</v>
      </c>
      <c r="J279" s="29">
        <v>2016</v>
      </c>
      <c r="K279" s="297" t="s">
        <v>30</v>
      </c>
      <c r="L279" s="306">
        <v>3979</v>
      </c>
      <c r="M279" s="306"/>
      <c r="N279" s="300">
        <f t="shared" si="34"/>
        <v>3979</v>
      </c>
      <c r="O279" s="300">
        <v>3506</v>
      </c>
      <c r="P279" s="300"/>
      <c r="Q279" s="300">
        <f t="shared" si="35"/>
        <v>3506</v>
      </c>
      <c r="R279" s="300">
        <v>75</v>
      </c>
      <c r="S279" s="300"/>
      <c r="T279" s="300">
        <v>75</v>
      </c>
      <c r="U279" s="505" t="s">
        <v>740</v>
      </c>
    </row>
    <row r="280" spans="1:239" s="298" customFormat="1" ht="25.5">
      <c r="A280" s="92">
        <v>6</v>
      </c>
      <c r="B280" s="299" t="s">
        <v>31</v>
      </c>
      <c r="C280" s="299"/>
      <c r="D280" s="299"/>
      <c r="E280" s="294" t="s">
        <v>536</v>
      </c>
      <c r="F280" s="27" t="s">
        <v>574</v>
      </c>
      <c r="G280" s="295"/>
      <c r="H280" s="307" t="s">
        <v>101</v>
      </c>
      <c r="I280" s="29">
        <v>2014</v>
      </c>
      <c r="J280" s="29">
        <v>2016</v>
      </c>
      <c r="K280" s="297" t="s">
        <v>32</v>
      </c>
      <c r="L280" s="306">
        <v>4060</v>
      </c>
      <c r="M280" s="306"/>
      <c r="N280" s="300">
        <f t="shared" si="34"/>
        <v>4060</v>
      </c>
      <c r="O280" s="300">
        <v>3082</v>
      </c>
      <c r="P280" s="300"/>
      <c r="Q280" s="300">
        <f t="shared" si="35"/>
        <v>3082</v>
      </c>
      <c r="R280" s="300">
        <v>500</v>
      </c>
      <c r="S280" s="300"/>
      <c r="T280" s="300">
        <v>500</v>
      </c>
      <c r="U280" s="505" t="s">
        <v>905</v>
      </c>
    </row>
    <row r="281" spans="1:239" s="298" customFormat="1" ht="37.5" customHeight="1">
      <c r="A281" s="92">
        <v>7</v>
      </c>
      <c r="B281" s="299" t="s">
        <v>33</v>
      </c>
      <c r="C281" s="299" t="s">
        <v>581</v>
      </c>
      <c r="D281" s="305">
        <v>3162.3969999999999</v>
      </c>
      <c r="E281" s="294" t="s">
        <v>536</v>
      </c>
      <c r="F281" s="27" t="s">
        <v>573</v>
      </c>
      <c r="G281" s="308"/>
      <c r="H281" s="307" t="s">
        <v>49</v>
      </c>
      <c r="I281" s="29">
        <v>2013</v>
      </c>
      <c r="J281" s="29">
        <v>2016</v>
      </c>
      <c r="K281" s="297" t="s">
        <v>34</v>
      </c>
      <c r="L281" s="306">
        <v>3330</v>
      </c>
      <c r="M281" s="309"/>
      <c r="N281" s="300">
        <f t="shared" si="34"/>
        <v>3330</v>
      </c>
      <c r="O281" s="300">
        <v>3100</v>
      </c>
      <c r="P281" s="300"/>
      <c r="Q281" s="300">
        <f t="shared" si="35"/>
        <v>3100</v>
      </c>
      <c r="R281" s="300">
        <v>63</v>
      </c>
      <c r="S281" s="300"/>
      <c r="T281" s="300">
        <v>63</v>
      </c>
      <c r="U281" s="505" t="s">
        <v>739</v>
      </c>
    </row>
    <row r="282" spans="1:239" s="273" customFormat="1" ht="24" customHeight="1">
      <c r="A282" s="249" t="s">
        <v>721</v>
      </c>
      <c r="B282" s="268" t="s">
        <v>736</v>
      </c>
      <c r="C282" s="268"/>
      <c r="D282" s="268"/>
      <c r="E282" s="269"/>
      <c r="F282" s="389"/>
      <c r="G282" s="519"/>
      <c r="H282" s="365"/>
      <c r="I282" s="255"/>
      <c r="J282" s="255"/>
      <c r="K282" s="272"/>
      <c r="L282" s="251">
        <f>SUBTOTAL(109,L283:L286)</f>
        <v>83838</v>
      </c>
      <c r="M282" s="251">
        <f t="shared" ref="M282:T282" si="36">SUBTOTAL(109,M283:M286)</f>
        <v>0</v>
      </c>
      <c r="N282" s="251">
        <f t="shared" si="36"/>
        <v>52901</v>
      </c>
      <c r="O282" s="251">
        <f t="shared" si="36"/>
        <v>35987</v>
      </c>
      <c r="P282" s="251">
        <f t="shared" si="36"/>
        <v>0</v>
      </c>
      <c r="Q282" s="251">
        <f t="shared" si="36"/>
        <v>16987</v>
      </c>
      <c r="R282" s="251">
        <f t="shared" si="36"/>
        <v>12268</v>
      </c>
      <c r="S282" s="251">
        <f t="shared" si="36"/>
        <v>0</v>
      </c>
      <c r="T282" s="251">
        <f t="shared" si="36"/>
        <v>7865</v>
      </c>
      <c r="U282" s="251"/>
    </row>
    <row r="283" spans="1:239" s="298" customFormat="1" ht="31.5">
      <c r="A283" s="92">
        <v>1</v>
      </c>
      <c r="B283" s="299" t="s">
        <v>37</v>
      </c>
      <c r="C283" s="299"/>
      <c r="D283" s="299"/>
      <c r="E283" s="294" t="s">
        <v>536</v>
      </c>
      <c r="F283" s="27" t="s">
        <v>574</v>
      </c>
      <c r="G283" s="308"/>
      <c r="H283" s="36" t="s">
        <v>537</v>
      </c>
      <c r="I283" s="29">
        <v>2014</v>
      </c>
      <c r="J283" s="29">
        <v>2016</v>
      </c>
      <c r="K283" s="297" t="s">
        <v>38</v>
      </c>
      <c r="L283" s="306">
        <v>23195</v>
      </c>
      <c r="M283" s="306"/>
      <c r="N283" s="300">
        <f>L283-15534</f>
        <v>7661</v>
      </c>
      <c r="O283" s="300">
        <v>10594</v>
      </c>
      <c r="P283" s="300"/>
      <c r="Q283" s="300">
        <v>1594</v>
      </c>
      <c r="R283" s="300">
        <v>106</v>
      </c>
      <c r="S283" s="300"/>
      <c r="T283" s="300">
        <v>106</v>
      </c>
      <c r="U283" s="505" t="s">
        <v>738</v>
      </c>
    </row>
    <row r="284" spans="1:239" s="298" customFormat="1" ht="31.5">
      <c r="A284" s="92">
        <v>2</v>
      </c>
      <c r="B284" s="299" t="s">
        <v>35</v>
      </c>
      <c r="C284" s="299"/>
      <c r="D284" s="299"/>
      <c r="E284" s="294" t="s">
        <v>536</v>
      </c>
      <c r="F284" s="27" t="s">
        <v>574</v>
      </c>
      <c r="G284" s="308"/>
      <c r="H284" s="307" t="s">
        <v>10</v>
      </c>
      <c r="I284" s="29">
        <v>2015</v>
      </c>
      <c r="J284" s="29">
        <v>2017</v>
      </c>
      <c r="K284" s="520" t="s">
        <v>36</v>
      </c>
      <c r="L284" s="300">
        <v>5671</v>
      </c>
      <c r="M284" s="300"/>
      <c r="N284" s="300">
        <f>L284</f>
        <v>5671</v>
      </c>
      <c r="O284" s="300">
        <v>1990</v>
      </c>
      <c r="P284" s="300"/>
      <c r="Q284" s="300">
        <f>O284</f>
        <v>1990</v>
      </c>
      <c r="R284" s="300">
        <v>1888</v>
      </c>
      <c r="S284" s="300"/>
      <c r="T284" s="300">
        <v>1888</v>
      </c>
      <c r="U284" s="505" t="s">
        <v>947</v>
      </c>
    </row>
    <row r="285" spans="1:239" s="298" customFormat="1" ht="47.25">
      <c r="A285" s="92">
        <v>11</v>
      </c>
      <c r="B285" s="299" t="s">
        <v>41</v>
      </c>
      <c r="C285" s="299"/>
      <c r="D285" s="299"/>
      <c r="E285" s="294" t="s">
        <v>536</v>
      </c>
      <c r="F285" s="96" t="s">
        <v>575</v>
      </c>
      <c r="G285" s="308"/>
      <c r="H285" s="296" t="s">
        <v>10</v>
      </c>
      <c r="I285" s="29">
        <v>2011</v>
      </c>
      <c r="J285" s="29">
        <v>2015</v>
      </c>
      <c r="K285" s="297" t="s">
        <v>42</v>
      </c>
      <c r="L285" s="306">
        <v>21724</v>
      </c>
      <c r="M285" s="306"/>
      <c r="N285" s="300">
        <f>L285</f>
        <v>21724</v>
      </c>
      <c r="O285" s="300">
        <v>12503</v>
      </c>
      <c r="P285" s="300"/>
      <c r="Q285" s="300">
        <f>O285</f>
        <v>12503</v>
      </c>
      <c r="R285" s="300">
        <v>7049</v>
      </c>
      <c r="S285" s="300"/>
      <c r="T285" s="300">
        <v>4000</v>
      </c>
      <c r="U285" s="505" t="s">
        <v>956</v>
      </c>
    </row>
    <row r="286" spans="1:239" s="298" customFormat="1" ht="31.5">
      <c r="A286" s="92">
        <v>12</v>
      </c>
      <c r="B286" s="299" t="s">
        <v>39</v>
      </c>
      <c r="C286" s="299"/>
      <c r="D286" s="299"/>
      <c r="E286" s="294" t="s">
        <v>536</v>
      </c>
      <c r="F286" s="96" t="s">
        <v>575</v>
      </c>
      <c r="G286" s="308"/>
      <c r="H286" s="494" t="s">
        <v>57</v>
      </c>
      <c r="I286" s="29">
        <v>2015</v>
      </c>
      <c r="J286" s="29">
        <v>2018</v>
      </c>
      <c r="K286" s="297" t="s">
        <v>40</v>
      </c>
      <c r="L286" s="521">
        <v>33248</v>
      </c>
      <c r="M286" s="521"/>
      <c r="N286" s="522">
        <v>17845</v>
      </c>
      <c r="O286" s="300">
        <v>10900</v>
      </c>
      <c r="P286" s="300"/>
      <c r="Q286" s="300">
        <v>900</v>
      </c>
      <c r="R286" s="300">
        <v>3225</v>
      </c>
      <c r="S286" s="300"/>
      <c r="T286" s="300">
        <v>1871</v>
      </c>
      <c r="U286" s="505" t="s">
        <v>738</v>
      </c>
    </row>
    <row r="287" spans="1:239" s="273" customFormat="1" ht="20.25" customHeight="1">
      <c r="A287" s="249" t="s">
        <v>724</v>
      </c>
      <c r="B287" s="268" t="s">
        <v>737</v>
      </c>
      <c r="C287" s="268"/>
      <c r="D287" s="268"/>
      <c r="E287" s="269"/>
      <c r="F287" s="252"/>
      <c r="G287" s="270"/>
      <c r="H287" s="271"/>
      <c r="I287" s="255"/>
      <c r="J287" s="255"/>
      <c r="K287" s="272"/>
      <c r="L287" s="251">
        <f>SUBTOTAL(109,L288:L290)</f>
        <v>15057</v>
      </c>
      <c r="M287" s="251">
        <f t="shared" ref="M287:T287" si="37">SUBTOTAL(109,M288:M290)</f>
        <v>0</v>
      </c>
      <c r="N287" s="251">
        <f t="shared" si="37"/>
        <v>13675</v>
      </c>
      <c r="O287" s="251">
        <f t="shared" si="37"/>
        <v>0</v>
      </c>
      <c r="P287" s="251">
        <f t="shared" si="37"/>
        <v>0</v>
      </c>
      <c r="Q287" s="251">
        <f t="shared" si="37"/>
        <v>0</v>
      </c>
      <c r="R287" s="251">
        <f t="shared" si="37"/>
        <v>12351</v>
      </c>
      <c r="S287" s="251">
        <f t="shared" si="37"/>
        <v>0</v>
      </c>
      <c r="T287" s="251">
        <f t="shared" si="37"/>
        <v>3900</v>
      </c>
      <c r="U287" s="251"/>
    </row>
    <row r="288" spans="1:239" s="298" customFormat="1" ht="81" customHeight="1">
      <c r="A288" s="92">
        <v>1</v>
      </c>
      <c r="B288" s="301" t="s">
        <v>43</v>
      </c>
      <c r="C288" s="301"/>
      <c r="D288" s="301"/>
      <c r="E288" s="294" t="s">
        <v>536</v>
      </c>
      <c r="F288" s="96" t="s">
        <v>575</v>
      </c>
      <c r="G288" s="308"/>
      <c r="H288" s="296" t="s">
        <v>15</v>
      </c>
      <c r="I288" s="29">
        <v>2017</v>
      </c>
      <c r="J288" s="29">
        <v>2019</v>
      </c>
      <c r="K288" s="297" t="s">
        <v>44</v>
      </c>
      <c r="L288" s="303">
        <v>6612</v>
      </c>
      <c r="M288" s="303"/>
      <c r="N288" s="300">
        <f>L288</f>
        <v>6612</v>
      </c>
      <c r="O288" s="300">
        <v>0</v>
      </c>
      <c r="P288" s="300"/>
      <c r="Q288" s="300">
        <f>O288</f>
        <v>0</v>
      </c>
      <c r="R288" s="300">
        <v>5951</v>
      </c>
      <c r="S288" s="300"/>
      <c r="T288" s="300">
        <v>1650</v>
      </c>
      <c r="U288" s="505" t="s">
        <v>743</v>
      </c>
    </row>
    <row r="289" spans="1:239" s="298" customFormat="1" ht="31.5">
      <c r="A289" s="92">
        <v>2</v>
      </c>
      <c r="B289" s="248" t="s">
        <v>45</v>
      </c>
      <c r="C289" s="248"/>
      <c r="D289" s="248"/>
      <c r="E289" s="294" t="s">
        <v>536</v>
      </c>
      <c r="F289" s="96" t="s">
        <v>575</v>
      </c>
      <c r="G289" s="308"/>
      <c r="H289" s="296" t="s">
        <v>15</v>
      </c>
      <c r="I289" s="29">
        <v>2017</v>
      </c>
      <c r="J289" s="29">
        <v>2019</v>
      </c>
      <c r="K289" s="461" t="s">
        <v>46</v>
      </c>
      <c r="L289" s="462">
        <v>5063</v>
      </c>
      <c r="M289" s="462"/>
      <c r="N289" s="462">
        <v>5063</v>
      </c>
      <c r="O289" s="462"/>
      <c r="P289" s="462"/>
      <c r="Q289" s="462"/>
      <c r="R289" s="462">
        <v>4600</v>
      </c>
      <c r="S289" s="462"/>
      <c r="T289" s="462">
        <v>1350</v>
      </c>
      <c r="U289" s="505" t="s">
        <v>744</v>
      </c>
    </row>
    <row r="290" spans="1:239" s="298" customFormat="1" ht="47.25">
      <c r="A290" s="92">
        <v>3</v>
      </c>
      <c r="B290" s="463" t="s">
        <v>47</v>
      </c>
      <c r="C290" s="463"/>
      <c r="D290" s="463"/>
      <c r="E290" s="294" t="s">
        <v>536</v>
      </c>
      <c r="F290" s="96" t="s">
        <v>575</v>
      </c>
      <c r="G290" s="464"/>
      <c r="H290" s="296" t="s">
        <v>10</v>
      </c>
      <c r="I290" s="29">
        <v>2017</v>
      </c>
      <c r="J290" s="29">
        <v>2019</v>
      </c>
      <c r="K290" s="465" t="s">
        <v>48</v>
      </c>
      <c r="L290" s="462">
        <v>3382</v>
      </c>
      <c r="M290" s="462"/>
      <c r="N290" s="462">
        <v>2000</v>
      </c>
      <c r="O290" s="462"/>
      <c r="P290" s="462"/>
      <c r="Q290" s="462"/>
      <c r="R290" s="462">
        <v>1800</v>
      </c>
      <c r="S290" s="462"/>
      <c r="T290" s="462">
        <v>900</v>
      </c>
      <c r="U290" s="505" t="s">
        <v>955</v>
      </c>
    </row>
    <row r="291" spans="1:239" s="234" customFormat="1" ht="25.5" customHeight="1">
      <c r="A291" s="86" t="s">
        <v>649</v>
      </c>
      <c r="B291" s="87" t="s">
        <v>708</v>
      </c>
      <c r="C291" s="230"/>
      <c r="D291" s="230"/>
      <c r="E291" s="231"/>
      <c r="F291" s="89"/>
      <c r="G291" s="232"/>
      <c r="H291" s="233"/>
      <c r="I291" s="90"/>
      <c r="J291" s="90"/>
      <c r="K291" s="466"/>
      <c r="L291" s="88">
        <f>SUBTOTAL(109,L292:L293)</f>
        <v>25472</v>
      </c>
      <c r="M291" s="88">
        <f t="shared" ref="M291:T291" si="38">SUBTOTAL(109,M292:M293)</f>
        <v>0</v>
      </c>
      <c r="N291" s="88">
        <f t="shared" si="38"/>
        <v>25472</v>
      </c>
      <c r="O291" s="88">
        <f t="shared" si="38"/>
        <v>24709</v>
      </c>
      <c r="P291" s="88">
        <f t="shared" si="38"/>
        <v>0</v>
      </c>
      <c r="Q291" s="88">
        <f t="shared" si="38"/>
        <v>24709</v>
      </c>
      <c r="R291" s="88">
        <f t="shared" si="38"/>
        <v>268</v>
      </c>
      <c r="S291" s="88">
        <f t="shared" si="38"/>
        <v>0</v>
      </c>
      <c r="T291" s="88">
        <f t="shared" si="38"/>
        <v>268</v>
      </c>
      <c r="U291" s="506"/>
    </row>
    <row r="292" spans="1:239" s="120" customFormat="1" ht="31.5">
      <c r="A292" s="37">
        <v>1</v>
      </c>
      <c r="B292" s="115" t="s">
        <v>115</v>
      </c>
      <c r="C292" s="115"/>
      <c r="D292" s="145"/>
      <c r="E292" s="36" t="s">
        <v>161</v>
      </c>
      <c r="F292" s="105" t="s">
        <v>535</v>
      </c>
      <c r="G292" s="105"/>
      <c r="H292" s="36" t="s">
        <v>57</v>
      </c>
      <c r="I292" s="39">
        <v>2011</v>
      </c>
      <c r="J292" s="39">
        <v>2014</v>
      </c>
      <c r="K292" s="172" t="s">
        <v>116</v>
      </c>
      <c r="L292" s="116">
        <v>18899</v>
      </c>
      <c r="M292" s="116"/>
      <c r="N292" s="116">
        <v>18899</v>
      </c>
      <c r="O292" s="116">
        <v>18300</v>
      </c>
      <c r="P292" s="116"/>
      <c r="Q292" s="117">
        <v>18300</v>
      </c>
      <c r="R292" s="229">
        <v>191</v>
      </c>
      <c r="S292" s="229"/>
      <c r="T292" s="118">
        <v>191</v>
      </c>
      <c r="U292" s="499" t="s">
        <v>751</v>
      </c>
    </row>
    <row r="293" spans="1:239" s="101" customFormat="1" ht="72.75" customHeight="1">
      <c r="A293" s="92">
        <v>2</v>
      </c>
      <c r="B293" s="140" t="s">
        <v>250</v>
      </c>
      <c r="C293" s="141" t="s">
        <v>571</v>
      </c>
      <c r="D293" s="142">
        <v>6449</v>
      </c>
      <c r="E293" s="25" t="s">
        <v>71</v>
      </c>
      <c r="F293" s="26" t="s">
        <v>535</v>
      </c>
      <c r="G293" s="27"/>
      <c r="H293" s="517" t="s">
        <v>85</v>
      </c>
      <c r="I293" s="29">
        <v>2011</v>
      </c>
      <c r="J293" s="29">
        <v>2014</v>
      </c>
      <c r="K293" s="518" t="s">
        <v>251</v>
      </c>
      <c r="L293" s="128">
        <v>6573</v>
      </c>
      <c r="M293" s="128"/>
      <c r="N293" s="128">
        <f>L293</f>
        <v>6573</v>
      </c>
      <c r="O293" s="128">
        <f>5810+599</f>
        <v>6409</v>
      </c>
      <c r="P293" s="128"/>
      <c r="Q293" s="128">
        <f>O293</f>
        <v>6409</v>
      </c>
      <c r="R293" s="128">
        <v>77</v>
      </c>
      <c r="S293" s="128"/>
      <c r="T293" s="74">
        <v>77</v>
      </c>
      <c r="U293" s="499" t="s">
        <v>749</v>
      </c>
    </row>
    <row r="294" spans="1:239" s="234" customFormat="1" ht="25.5" customHeight="1">
      <c r="A294" s="86" t="s">
        <v>649</v>
      </c>
      <c r="B294" s="87" t="s">
        <v>777</v>
      </c>
      <c r="C294" s="230"/>
      <c r="D294" s="230"/>
      <c r="E294" s="231"/>
      <c r="F294" s="89"/>
      <c r="G294" s="232"/>
      <c r="H294" s="233"/>
      <c r="I294" s="90"/>
      <c r="J294" s="90"/>
      <c r="K294" s="466"/>
      <c r="L294" s="88">
        <f>SUBTOTAL(109,L295:L295)</f>
        <v>5783</v>
      </c>
      <c r="M294" s="88">
        <f t="shared" ref="M294:T294" si="39">SUBTOTAL(109,M295:M295)</f>
        <v>0</v>
      </c>
      <c r="N294" s="88">
        <f t="shared" si="39"/>
        <v>5783</v>
      </c>
      <c r="O294" s="88">
        <f t="shared" si="39"/>
        <v>5050</v>
      </c>
      <c r="P294" s="88">
        <f t="shared" si="39"/>
        <v>0</v>
      </c>
      <c r="Q294" s="88">
        <f t="shared" si="39"/>
        <v>5050</v>
      </c>
      <c r="R294" s="88">
        <f t="shared" si="39"/>
        <v>155</v>
      </c>
      <c r="S294" s="88">
        <f t="shared" si="39"/>
        <v>0</v>
      </c>
      <c r="T294" s="88">
        <f t="shared" si="39"/>
        <v>155</v>
      </c>
      <c r="U294" s="506"/>
    </row>
    <row r="295" spans="1:239" s="101" customFormat="1" ht="31.5">
      <c r="A295" s="92">
        <v>1</v>
      </c>
      <c r="B295" s="144" t="s">
        <v>258</v>
      </c>
      <c r="C295" s="115"/>
      <c r="D295" s="145"/>
      <c r="E295" s="25" t="s">
        <v>71</v>
      </c>
      <c r="F295" s="27" t="s">
        <v>574</v>
      </c>
      <c r="G295" s="27"/>
      <c r="H295" s="146" t="s">
        <v>85</v>
      </c>
      <c r="I295" s="29">
        <v>2013</v>
      </c>
      <c r="J295" s="29">
        <v>2017</v>
      </c>
      <c r="K295" s="180" t="s">
        <v>259</v>
      </c>
      <c r="L295" s="128">
        <v>5783</v>
      </c>
      <c r="M295" s="128"/>
      <c r="N295" s="128">
        <f>L295</f>
        <v>5783</v>
      </c>
      <c r="O295" s="128">
        <v>5050</v>
      </c>
      <c r="P295" s="128"/>
      <c r="Q295" s="128">
        <v>5050</v>
      </c>
      <c r="R295" s="128">
        <v>155</v>
      </c>
      <c r="S295" s="128"/>
      <c r="T295" s="128">
        <v>155</v>
      </c>
      <c r="U295" s="477" t="s">
        <v>759</v>
      </c>
      <c r="V295" s="104"/>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S295" s="104"/>
      <c r="BT295" s="104"/>
      <c r="BU295" s="104"/>
      <c r="BV295" s="104"/>
      <c r="BW295" s="104"/>
      <c r="BX295" s="104"/>
      <c r="BY295" s="104"/>
      <c r="BZ295" s="104"/>
      <c r="CA295" s="104"/>
      <c r="CB295" s="104"/>
      <c r="CC295" s="104"/>
      <c r="CD295" s="104"/>
      <c r="CE295" s="104"/>
      <c r="CF295" s="104"/>
      <c r="CG295" s="104"/>
      <c r="CH295" s="104"/>
      <c r="CI295" s="104"/>
      <c r="CJ295" s="104"/>
      <c r="CK295" s="104"/>
      <c r="CL295" s="104"/>
      <c r="CM295" s="104"/>
      <c r="CN295" s="104"/>
      <c r="CO295" s="104"/>
      <c r="CP295" s="104"/>
      <c r="CQ295" s="104"/>
      <c r="CR295" s="104"/>
      <c r="CS295" s="104"/>
      <c r="CT295" s="104"/>
      <c r="CU295" s="104"/>
      <c r="CV295" s="104"/>
      <c r="CW295" s="104"/>
      <c r="CX295" s="104"/>
      <c r="CY295" s="104"/>
      <c r="CZ295" s="104"/>
      <c r="DA295" s="104"/>
      <c r="DB295" s="104"/>
      <c r="DC295" s="104"/>
      <c r="DD295" s="104"/>
      <c r="DE295" s="104"/>
      <c r="DF295" s="104"/>
      <c r="DG295" s="104"/>
      <c r="DH295" s="104"/>
      <c r="DI295" s="104"/>
      <c r="DJ295" s="104"/>
      <c r="DK295" s="104"/>
      <c r="DL295" s="104"/>
      <c r="DM295" s="104"/>
      <c r="DN295" s="104"/>
      <c r="DO295" s="104"/>
      <c r="DP295" s="104"/>
      <c r="DQ295" s="104"/>
      <c r="DR295" s="104"/>
      <c r="DS295" s="104"/>
      <c r="DT295" s="104"/>
      <c r="DU295" s="104"/>
      <c r="DV295" s="104"/>
      <c r="DW295" s="104"/>
      <c r="DX295" s="104"/>
      <c r="DY295" s="104"/>
      <c r="DZ295" s="104"/>
      <c r="EA295" s="104"/>
      <c r="EB295" s="104"/>
      <c r="EC295" s="104"/>
      <c r="ED295" s="104"/>
      <c r="EE295" s="104"/>
      <c r="EF295" s="104"/>
      <c r="EG295" s="104"/>
      <c r="EH295" s="104"/>
      <c r="EI295" s="104"/>
      <c r="EJ295" s="104"/>
      <c r="EK295" s="104"/>
      <c r="EL295" s="104"/>
      <c r="EM295" s="104"/>
      <c r="EN295" s="104"/>
      <c r="EO295" s="104"/>
      <c r="EP295" s="104"/>
      <c r="EQ295" s="104"/>
      <c r="ER295" s="104"/>
      <c r="ES295" s="104"/>
      <c r="ET295" s="104"/>
      <c r="EU295" s="104"/>
      <c r="EV295" s="104"/>
      <c r="EW295" s="104"/>
      <c r="EX295" s="104"/>
      <c r="EY295" s="104"/>
      <c r="EZ295" s="104"/>
      <c r="FA295" s="104"/>
      <c r="FB295" s="104"/>
      <c r="FC295" s="104"/>
      <c r="FD295" s="104"/>
      <c r="FE295" s="104"/>
      <c r="FF295" s="104"/>
      <c r="FG295" s="104"/>
      <c r="FH295" s="104"/>
      <c r="FI295" s="104"/>
      <c r="FJ295" s="104"/>
      <c r="FK295" s="104"/>
      <c r="FL295" s="104"/>
      <c r="FM295" s="104"/>
      <c r="FN295" s="104"/>
      <c r="FO295" s="104"/>
      <c r="FP295" s="104"/>
      <c r="FQ295" s="104"/>
      <c r="FR295" s="104"/>
      <c r="FS295" s="104"/>
      <c r="FT295" s="104"/>
      <c r="FU295" s="104"/>
      <c r="FV295" s="104"/>
      <c r="FW295" s="104"/>
      <c r="FX295" s="104"/>
      <c r="FY295" s="104"/>
      <c r="FZ295" s="104"/>
      <c r="GA295" s="104"/>
      <c r="GB295" s="104"/>
      <c r="GC295" s="104"/>
      <c r="GD295" s="104"/>
      <c r="GE295" s="104"/>
      <c r="GF295" s="104"/>
      <c r="GG295" s="104"/>
      <c r="GH295" s="104"/>
      <c r="GI295" s="104"/>
      <c r="GJ295" s="104"/>
      <c r="GK295" s="104"/>
      <c r="GL295" s="104"/>
      <c r="GM295" s="104"/>
      <c r="GN295" s="104"/>
      <c r="GO295" s="104"/>
      <c r="GP295" s="104"/>
      <c r="GQ295" s="104"/>
      <c r="GR295" s="104"/>
      <c r="GS295" s="104"/>
      <c r="GT295" s="104"/>
      <c r="GU295" s="104"/>
      <c r="GV295" s="104"/>
      <c r="GW295" s="104"/>
      <c r="GX295" s="104"/>
      <c r="GY295" s="104"/>
      <c r="GZ295" s="104"/>
      <c r="HA295" s="104"/>
      <c r="HB295" s="104"/>
      <c r="HC295" s="104"/>
      <c r="HD295" s="104"/>
      <c r="HE295" s="104"/>
      <c r="HF295" s="104"/>
      <c r="HG295" s="104"/>
      <c r="HH295" s="104"/>
      <c r="HI295" s="104"/>
      <c r="HJ295" s="104"/>
      <c r="HK295" s="104"/>
      <c r="HL295" s="104"/>
      <c r="HM295" s="104"/>
      <c r="HN295" s="104"/>
      <c r="HO295" s="104"/>
      <c r="HP295" s="104"/>
      <c r="HQ295" s="104"/>
      <c r="HR295" s="104"/>
      <c r="HS295" s="104"/>
      <c r="HT295" s="104"/>
      <c r="HU295" s="104"/>
      <c r="HV295" s="104"/>
      <c r="HW295" s="104"/>
      <c r="HX295" s="104"/>
      <c r="HY295" s="104"/>
      <c r="HZ295" s="104"/>
      <c r="IA295" s="104"/>
      <c r="IB295" s="104"/>
      <c r="IC295" s="104"/>
      <c r="ID295" s="104"/>
      <c r="IE295" s="104"/>
    </row>
    <row r="296" spans="1:239" s="234" customFormat="1" ht="25.5" customHeight="1">
      <c r="A296" s="86" t="s">
        <v>826</v>
      </c>
      <c r="B296" s="87" t="s">
        <v>827</v>
      </c>
      <c r="C296" s="230"/>
      <c r="D296" s="230"/>
      <c r="E296" s="231"/>
      <c r="F296" s="89"/>
      <c r="G296" s="232"/>
      <c r="H296" s="233"/>
      <c r="I296" s="90"/>
      <c r="J296" s="90"/>
      <c r="K296" s="466"/>
      <c r="L296" s="88">
        <f>SUBTOTAL(109,L298:L344)</f>
        <v>440420</v>
      </c>
      <c r="M296" s="88">
        <f t="shared" ref="M296:T296" si="40">SUBTOTAL(109,M298:M344)</f>
        <v>53583</v>
      </c>
      <c r="N296" s="88">
        <f t="shared" si="40"/>
        <v>282740</v>
      </c>
      <c r="O296" s="88">
        <f t="shared" si="40"/>
        <v>159576</v>
      </c>
      <c r="P296" s="88">
        <f t="shared" si="40"/>
        <v>3000</v>
      </c>
      <c r="Q296" s="88">
        <f t="shared" si="40"/>
        <v>59271</v>
      </c>
      <c r="R296" s="88">
        <f t="shared" si="40"/>
        <v>74600.748300000007</v>
      </c>
      <c r="S296" s="88">
        <f t="shared" si="40"/>
        <v>0</v>
      </c>
      <c r="T296" s="88">
        <f t="shared" si="40"/>
        <v>65000</v>
      </c>
      <c r="U296" s="506"/>
    </row>
    <row r="297" spans="1:239" s="234" customFormat="1" ht="25.5" customHeight="1">
      <c r="A297" s="86" t="s">
        <v>635</v>
      </c>
      <c r="B297" s="87" t="s">
        <v>828</v>
      </c>
      <c r="C297" s="230"/>
      <c r="D297" s="230"/>
      <c r="E297" s="231"/>
      <c r="F297" s="89"/>
      <c r="G297" s="232"/>
      <c r="H297" s="233"/>
      <c r="I297" s="90"/>
      <c r="J297" s="90"/>
      <c r="K297" s="466"/>
      <c r="L297" s="88">
        <f>SUBTOTAL(109,L298:L303)</f>
        <v>214932</v>
      </c>
      <c r="M297" s="88">
        <f t="shared" ref="M297:T297" si="41">SUBTOTAL(109,M298:M303)</f>
        <v>0</v>
      </c>
      <c r="N297" s="88">
        <f t="shared" si="41"/>
        <v>74268</v>
      </c>
      <c r="O297" s="88">
        <f t="shared" si="41"/>
        <v>117344</v>
      </c>
      <c r="P297" s="88">
        <f t="shared" si="41"/>
        <v>0</v>
      </c>
      <c r="Q297" s="88">
        <f t="shared" si="41"/>
        <v>21500</v>
      </c>
      <c r="R297" s="88">
        <f t="shared" si="41"/>
        <v>33113</v>
      </c>
      <c r="S297" s="88">
        <f t="shared" si="41"/>
        <v>0</v>
      </c>
      <c r="T297" s="88">
        <f t="shared" si="41"/>
        <v>18000</v>
      </c>
      <c r="U297" s="506"/>
    </row>
    <row r="298" spans="1:239" s="273" customFormat="1" ht="25.5" customHeight="1">
      <c r="A298" s="249"/>
      <c r="B298" s="257" t="s">
        <v>778</v>
      </c>
      <c r="C298" s="363"/>
      <c r="D298" s="363"/>
      <c r="E298" s="269"/>
      <c r="F298" s="252"/>
      <c r="G298" s="364"/>
      <c r="H298" s="365"/>
      <c r="I298" s="255"/>
      <c r="J298" s="255"/>
      <c r="K298" s="366"/>
      <c r="L298" s="251">
        <f>SUBTOTAL(109,L299:L303)</f>
        <v>214932</v>
      </c>
      <c r="M298" s="251">
        <f t="shared" ref="M298:T298" si="42">SUBTOTAL(109,M299:M303)</f>
        <v>0</v>
      </c>
      <c r="N298" s="251">
        <f t="shared" si="42"/>
        <v>74268</v>
      </c>
      <c r="O298" s="251">
        <f t="shared" si="42"/>
        <v>117344</v>
      </c>
      <c r="P298" s="251">
        <f t="shared" si="42"/>
        <v>0</v>
      </c>
      <c r="Q298" s="251">
        <f t="shared" si="42"/>
        <v>21500</v>
      </c>
      <c r="R298" s="251">
        <f t="shared" si="42"/>
        <v>33113</v>
      </c>
      <c r="S298" s="251">
        <f t="shared" si="42"/>
        <v>0</v>
      </c>
      <c r="T298" s="251">
        <f t="shared" si="42"/>
        <v>18000</v>
      </c>
      <c r="U298" s="507"/>
    </row>
    <row r="299" spans="1:239" s="120" customFormat="1" ht="31.5">
      <c r="A299" s="37">
        <v>1</v>
      </c>
      <c r="B299" s="121" t="s">
        <v>211</v>
      </c>
      <c r="C299" s="121"/>
      <c r="D299" s="121"/>
      <c r="E299" s="162" t="s">
        <v>76</v>
      </c>
      <c r="F299" s="106" t="s">
        <v>574</v>
      </c>
      <c r="G299" s="106"/>
      <c r="H299" s="36" t="s">
        <v>10</v>
      </c>
      <c r="I299" s="39">
        <v>2014</v>
      </c>
      <c r="J299" s="39">
        <v>2016</v>
      </c>
      <c r="K299" s="186" t="s">
        <v>212</v>
      </c>
      <c r="L299" s="35">
        <v>26135</v>
      </c>
      <c r="M299" s="35"/>
      <c r="N299" s="35">
        <v>16135</v>
      </c>
      <c r="O299" s="35">
        <v>13000</v>
      </c>
      <c r="P299" s="35"/>
      <c r="Q299" s="35">
        <v>3000</v>
      </c>
      <c r="R299" s="35">
        <v>10522</v>
      </c>
      <c r="S299" s="35"/>
      <c r="T299" s="35">
        <v>8000</v>
      </c>
      <c r="U299" s="109" t="s">
        <v>769</v>
      </c>
    </row>
    <row r="300" spans="1:239" s="143" customFormat="1" ht="47.25">
      <c r="A300" s="37">
        <v>2</v>
      </c>
      <c r="B300" s="108" t="s">
        <v>219</v>
      </c>
      <c r="C300" s="108"/>
      <c r="D300" s="125"/>
      <c r="E300" s="36" t="s">
        <v>96</v>
      </c>
      <c r="F300" s="106" t="s">
        <v>574</v>
      </c>
      <c r="G300" s="106"/>
      <c r="H300" s="36" t="s">
        <v>57</v>
      </c>
      <c r="I300" s="39">
        <v>2015</v>
      </c>
      <c r="J300" s="39">
        <v>2017</v>
      </c>
      <c r="K300" s="170" t="s">
        <v>220</v>
      </c>
      <c r="L300" s="35">
        <v>19000</v>
      </c>
      <c r="M300" s="35"/>
      <c r="N300" s="35">
        <v>8656</v>
      </c>
      <c r="O300" s="35">
        <f>8344+2500</f>
        <v>10844</v>
      </c>
      <c r="P300" s="35"/>
      <c r="Q300" s="35">
        <v>2500</v>
      </c>
      <c r="R300" s="35">
        <v>6256</v>
      </c>
      <c r="S300" s="35"/>
      <c r="T300" s="35">
        <v>2000</v>
      </c>
      <c r="U300" s="477" t="s">
        <v>849</v>
      </c>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c r="CV300" s="120"/>
      <c r="CW300" s="120"/>
      <c r="CX300" s="120"/>
      <c r="CY300" s="120"/>
      <c r="CZ300" s="120"/>
      <c r="DA300" s="120"/>
      <c r="DB300" s="120"/>
      <c r="DC300" s="120"/>
      <c r="DD300" s="120"/>
      <c r="DE300" s="120"/>
      <c r="DF300" s="120"/>
      <c r="DG300" s="120"/>
      <c r="DH300" s="120"/>
      <c r="DI300" s="120"/>
      <c r="DJ300" s="120"/>
      <c r="DK300" s="120"/>
      <c r="DL300" s="120"/>
      <c r="DM300" s="120"/>
      <c r="DN300" s="120"/>
      <c r="DO300" s="120"/>
      <c r="DP300" s="120"/>
      <c r="DQ300" s="120"/>
      <c r="DR300" s="120"/>
      <c r="DS300" s="120"/>
      <c r="DT300" s="120"/>
      <c r="DU300" s="120"/>
      <c r="DV300" s="120"/>
      <c r="DW300" s="120"/>
      <c r="DX300" s="120"/>
      <c r="DY300" s="120"/>
      <c r="DZ300" s="120"/>
      <c r="EA300" s="120"/>
      <c r="EB300" s="120"/>
      <c r="EC300" s="120"/>
      <c r="ED300" s="120"/>
      <c r="EE300" s="120"/>
      <c r="EF300" s="120"/>
      <c r="EG300" s="120"/>
      <c r="EH300" s="120"/>
      <c r="EI300" s="120"/>
      <c r="EJ300" s="120"/>
      <c r="EK300" s="120"/>
      <c r="EL300" s="120"/>
      <c r="EM300" s="120"/>
      <c r="EN300" s="120"/>
      <c r="EO300" s="120"/>
      <c r="EP300" s="120"/>
      <c r="EQ300" s="120"/>
      <c r="ER300" s="120"/>
      <c r="ES300" s="120"/>
      <c r="ET300" s="120"/>
      <c r="EU300" s="120"/>
      <c r="EV300" s="120"/>
      <c r="EW300" s="120"/>
      <c r="EX300" s="120"/>
      <c r="EY300" s="120"/>
      <c r="EZ300" s="120"/>
      <c r="FA300" s="120"/>
      <c r="FB300" s="120"/>
      <c r="FC300" s="120"/>
      <c r="FD300" s="120"/>
      <c r="FE300" s="120"/>
      <c r="FF300" s="120"/>
      <c r="FG300" s="120"/>
      <c r="FH300" s="120"/>
      <c r="FI300" s="120"/>
      <c r="FJ300" s="120"/>
      <c r="FK300" s="120"/>
      <c r="FL300" s="120"/>
      <c r="FM300" s="120"/>
      <c r="FN300" s="120"/>
      <c r="FO300" s="120"/>
      <c r="FP300" s="120"/>
      <c r="FQ300" s="120"/>
      <c r="FR300" s="120"/>
      <c r="FS300" s="120"/>
      <c r="FT300" s="120"/>
      <c r="FU300" s="120"/>
      <c r="FV300" s="120"/>
      <c r="FW300" s="120"/>
      <c r="FX300" s="120"/>
      <c r="FY300" s="120"/>
      <c r="FZ300" s="120"/>
      <c r="GA300" s="120"/>
      <c r="GB300" s="120"/>
      <c r="GC300" s="120"/>
      <c r="GD300" s="120"/>
      <c r="GE300" s="120"/>
      <c r="GF300" s="120"/>
      <c r="GG300" s="120"/>
      <c r="GH300" s="120"/>
      <c r="GI300" s="120"/>
      <c r="GJ300" s="120"/>
      <c r="GK300" s="120"/>
      <c r="GL300" s="120"/>
      <c r="GM300" s="120"/>
      <c r="GN300" s="120"/>
      <c r="GO300" s="120"/>
      <c r="GP300" s="120"/>
      <c r="GQ300" s="120"/>
      <c r="GR300" s="120"/>
      <c r="GS300" s="120"/>
      <c r="GT300" s="120"/>
      <c r="GU300" s="120"/>
      <c r="GV300" s="120"/>
      <c r="GW300" s="120"/>
      <c r="GX300" s="120"/>
      <c r="GY300" s="120"/>
      <c r="GZ300" s="120"/>
      <c r="HA300" s="120"/>
      <c r="HB300" s="120"/>
      <c r="HC300" s="120"/>
      <c r="HD300" s="120"/>
      <c r="HE300" s="120"/>
      <c r="HF300" s="120"/>
      <c r="HG300" s="120"/>
      <c r="HH300" s="120"/>
      <c r="HI300" s="120"/>
      <c r="HJ300" s="120"/>
      <c r="HK300" s="120"/>
      <c r="HL300" s="120"/>
      <c r="HM300" s="120"/>
      <c r="HN300" s="120"/>
      <c r="HO300" s="120"/>
      <c r="HP300" s="120"/>
      <c r="HQ300" s="120"/>
      <c r="HR300" s="120"/>
      <c r="HS300" s="120"/>
      <c r="HT300" s="120"/>
      <c r="HU300" s="120"/>
      <c r="HV300" s="120"/>
      <c r="HW300" s="120"/>
      <c r="HX300" s="120"/>
      <c r="HY300" s="120"/>
      <c r="HZ300" s="120"/>
      <c r="IA300" s="120"/>
      <c r="IB300" s="120"/>
      <c r="IC300" s="120"/>
      <c r="ID300" s="120"/>
      <c r="IE300" s="120"/>
    </row>
    <row r="301" spans="1:239" s="124" customFormat="1" ht="31.5">
      <c r="A301" s="37">
        <v>3</v>
      </c>
      <c r="B301" s="114" t="s">
        <v>221</v>
      </c>
      <c r="C301" s="108"/>
      <c r="D301" s="108"/>
      <c r="E301" s="25" t="s">
        <v>72</v>
      </c>
      <c r="F301" s="27" t="s">
        <v>574</v>
      </c>
      <c r="G301" s="27"/>
      <c r="H301" s="25" t="s">
        <v>10</v>
      </c>
      <c r="I301" s="29">
        <v>2010</v>
      </c>
      <c r="J301" s="29">
        <v>2014</v>
      </c>
      <c r="K301" s="170" t="s">
        <v>222</v>
      </c>
      <c r="L301" s="128">
        <v>22381</v>
      </c>
      <c r="M301" s="128"/>
      <c r="N301" s="128">
        <v>22381</v>
      </c>
      <c r="O301" s="128">
        <v>10000</v>
      </c>
      <c r="P301" s="128"/>
      <c r="Q301" s="128">
        <v>10000</v>
      </c>
      <c r="R301" s="128">
        <v>8701</v>
      </c>
      <c r="S301" s="128"/>
      <c r="T301" s="128">
        <v>4000</v>
      </c>
      <c r="U301" s="477" t="s">
        <v>794</v>
      </c>
      <c r="V301" s="101"/>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c r="AU301" s="101"/>
      <c r="AV301" s="101"/>
      <c r="AW301" s="101"/>
      <c r="AX301" s="101"/>
      <c r="AY301" s="101"/>
      <c r="AZ301" s="101"/>
      <c r="BA301" s="101"/>
      <c r="BB301" s="101"/>
      <c r="BC301" s="101"/>
      <c r="BD301" s="101"/>
      <c r="BE301" s="101"/>
      <c r="BF301" s="101"/>
      <c r="BG301" s="101"/>
      <c r="BH301" s="101"/>
      <c r="BI301" s="101"/>
      <c r="BJ301" s="101"/>
      <c r="BK301" s="101"/>
      <c r="BL301" s="101"/>
      <c r="BM301" s="101"/>
      <c r="BN301" s="101"/>
      <c r="BO301" s="101"/>
      <c r="BP301" s="101"/>
      <c r="BQ301" s="101"/>
      <c r="BR301" s="101"/>
      <c r="BS301" s="101"/>
      <c r="BT301" s="101"/>
      <c r="BU301" s="101"/>
      <c r="BV301" s="101"/>
      <c r="BW301" s="101"/>
      <c r="BX301" s="101"/>
      <c r="BY301" s="101"/>
      <c r="BZ301" s="101"/>
      <c r="CA301" s="101"/>
      <c r="CB301" s="101"/>
      <c r="CC301" s="101"/>
      <c r="CD301" s="101"/>
      <c r="CE301" s="101"/>
      <c r="CF301" s="101"/>
      <c r="CG301" s="101"/>
      <c r="CH301" s="101"/>
      <c r="CI301" s="101"/>
      <c r="CJ301" s="101"/>
      <c r="CK301" s="101"/>
      <c r="CL301" s="101"/>
      <c r="CM301" s="101"/>
      <c r="CN301" s="101"/>
      <c r="CO301" s="101"/>
      <c r="CP301" s="101"/>
      <c r="CQ301" s="101"/>
      <c r="CR301" s="101"/>
      <c r="CS301" s="101"/>
      <c r="CT301" s="101"/>
      <c r="CU301" s="101"/>
      <c r="CV301" s="101"/>
      <c r="CW301" s="101"/>
      <c r="CX301" s="101"/>
      <c r="CY301" s="101"/>
      <c r="CZ301" s="101"/>
      <c r="DA301" s="101"/>
      <c r="DB301" s="101"/>
      <c r="DC301" s="101"/>
      <c r="DD301" s="101"/>
      <c r="DE301" s="101"/>
      <c r="DF301" s="101"/>
      <c r="DG301" s="101"/>
      <c r="DH301" s="101"/>
      <c r="DI301" s="101"/>
      <c r="DJ301" s="101"/>
      <c r="DK301" s="101"/>
      <c r="DL301" s="101"/>
      <c r="DM301" s="101"/>
      <c r="DN301" s="101"/>
      <c r="DO301" s="101"/>
      <c r="DP301" s="101"/>
      <c r="DQ301" s="101"/>
      <c r="DR301" s="101"/>
      <c r="DS301" s="101"/>
      <c r="DT301" s="101"/>
      <c r="DU301" s="101"/>
      <c r="DV301" s="101"/>
      <c r="DW301" s="101"/>
      <c r="DX301" s="101"/>
      <c r="DY301" s="101"/>
      <c r="DZ301" s="101"/>
      <c r="EA301" s="101"/>
      <c r="EB301" s="101"/>
      <c r="EC301" s="101"/>
      <c r="ED301" s="101"/>
      <c r="EE301" s="101"/>
      <c r="EF301" s="101"/>
      <c r="EG301" s="101"/>
      <c r="EH301" s="101"/>
      <c r="EI301" s="101"/>
      <c r="EJ301" s="101"/>
      <c r="EK301" s="101"/>
      <c r="EL301" s="101"/>
      <c r="EM301" s="101"/>
      <c r="EN301" s="101"/>
      <c r="EO301" s="101"/>
      <c r="EP301" s="101"/>
      <c r="EQ301" s="101"/>
      <c r="ER301" s="101"/>
      <c r="ES301" s="101"/>
      <c r="ET301" s="101"/>
      <c r="EU301" s="101"/>
      <c r="EV301" s="101"/>
      <c r="EW301" s="101"/>
      <c r="EX301" s="101"/>
      <c r="EY301" s="101"/>
      <c r="EZ301" s="101"/>
      <c r="FA301" s="101"/>
      <c r="FB301" s="101"/>
      <c r="FC301" s="101"/>
      <c r="FD301" s="101"/>
      <c r="FE301" s="101"/>
      <c r="FF301" s="101"/>
      <c r="FG301" s="101"/>
      <c r="FH301" s="101"/>
      <c r="FI301" s="101"/>
      <c r="FJ301" s="101"/>
      <c r="FK301" s="101"/>
      <c r="FL301" s="101"/>
      <c r="FM301" s="101"/>
      <c r="FN301" s="101"/>
      <c r="FO301" s="101"/>
      <c r="FP301" s="101"/>
      <c r="FQ301" s="101"/>
      <c r="FR301" s="101"/>
      <c r="FS301" s="101"/>
      <c r="FT301" s="101"/>
      <c r="FU301" s="101"/>
      <c r="FV301" s="101"/>
      <c r="FW301" s="101"/>
      <c r="FX301" s="101"/>
      <c r="FY301" s="101"/>
      <c r="FZ301" s="101"/>
      <c r="GA301" s="101"/>
      <c r="GB301" s="101"/>
      <c r="GC301" s="101"/>
      <c r="GD301" s="101"/>
      <c r="GE301" s="101"/>
      <c r="GF301" s="101"/>
      <c r="GG301" s="101"/>
      <c r="GH301" s="101"/>
      <c r="GI301" s="101"/>
      <c r="GJ301" s="101"/>
      <c r="GK301" s="101"/>
      <c r="GL301" s="101"/>
      <c r="GM301" s="101"/>
      <c r="GN301" s="101"/>
      <c r="GO301" s="101"/>
      <c r="GP301" s="101"/>
      <c r="GQ301" s="101"/>
      <c r="GR301" s="101"/>
      <c r="GS301" s="101"/>
      <c r="GT301" s="101"/>
      <c r="GU301" s="101"/>
      <c r="GV301" s="101"/>
      <c r="GW301" s="101"/>
      <c r="GX301" s="101"/>
      <c r="GY301" s="101"/>
      <c r="GZ301" s="101"/>
      <c r="HA301" s="101"/>
      <c r="HB301" s="101"/>
      <c r="HC301" s="101"/>
      <c r="HD301" s="101"/>
      <c r="HE301" s="101"/>
      <c r="HF301" s="101"/>
      <c r="HG301" s="101"/>
      <c r="HH301" s="101"/>
      <c r="HI301" s="101"/>
      <c r="HJ301" s="101"/>
      <c r="HK301" s="101"/>
      <c r="HL301" s="101"/>
      <c r="HM301" s="101"/>
      <c r="HN301" s="101"/>
      <c r="HO301" s="101"/>
      <c r="HP301" s="101"/>
      <c r="HQ301" s="101"/>
      <c r="HR301" s="101"/>
      <c r="HS301" s="101"/>
      <c r="HT301" s="101"/>
      <c r="HU301" s="101"/>
      <c r="HV301" s="101"/>
      <c r="HW301" s="101"/>
      <c r="HX301" s="101"/>
      <c r="HY301" s="101"/>
      <c r="HZ301" s="101"/>
      <c r="IA301" s="101"/>
      <c r="IB301" s="101"/>
      <c r="IC301" s="101"/>
      <c r="ID301" s="101"/>
      <c r="IE301" s="101"/>
    </row>
    <row r="302" spans="1:239" s="101" customFormat="1" ht="63">
      <c r="A302" s="37">
        <v>4</v>
      </c>
      <c r="B302" s="144" t="s">
        <v>262</v>
      </c>
      <c r="C302" s="115"/>
      <c r="D302" s="145"/>
      <c r="E302" s="25" t="s">
        <v>71</v>
      </c>
      <c r="F302" s="27" t="s">
        <v>574</v>
      </c>
      <c r="G302" s="27"/>
      <c r="H302" s="28" t="s">
        <v>24</v>
      </c>
      <c r="I302" s="29">
        <v>2014</v>
      </c>
      <c r="J302" s="29">
        <v>2018</v>
      </c>
      <c r="K302" s="180" t="s">
        <v>263</v>
      </c>
      <c r="L302" s="128">
        <v>57371</v>
      </c>
      <c r="M302" s="128"/>
      <c r="N302" s="128">
        <v>17371</v>
      </c>
      <c r="O302" s="128">
        <v>46000</v>
      </c>
      <c r="P302" s="128"/>
      <c r="Q302" s="128">
        <v>6000</v>
      </c>
      <c r="R302" s="128">
        <v>5634</v>
      </c>
      <c r="S302" s="128"/>
      <c r="T302" s="128">
        <v>2000</v>
      </c>
      <c r="U302" s="477" t="s">
        <v>807</v>
      </c>
    </row>
    <row r="303" spans="1:239" s="120" customFormat="1" ht="64.5" customHeight="1">
      <c r="A303" s="37">
        <v>5</v>
      </c>
      <c r="B303" s="108" t="s">
        <v>278</v>
      </c>
      <c r="C303" s="108"/>
      <c r="D303" s="125"/>
      <c r="E303" s="36" t="s">
        <v>80</v>
      </c>
      <c r="F303" s="106" t="s">
        <v>574</v>
      </c>
      <c r="G303" s="106"/>
      <c r="H303" s="36" t="s">
        <v>57</v>
      </c>
      <c r="I303" s="39">
        <v>2013</v>
      </c>
      <c r="J303" s="39">
        <v>2018</v>
      </c>
      <c r="K303" s="170" t="s">
        <v>279</v>
      </c>
      <c r="L303" s="35">
        <v>90045</v>
      </c>
      <c r="M303" s="35"/>
      <c r="N303" s="35">
        <v>9725</v>
      </c>
      <c r="O303" s="35">
        <v>37500</v>
      </c>
      <c r="P303" s="35"/>
      <c r="Q303" s="35"/>
      <c r="R303" s="35">
        <v>2000</v>
      </c>
      <c r="S303" s="35"/>
      <c r="T303" s="35">
        <v>2000</v>
      </c>
      <c r="U303" s="477" t="s">
        <v>751</v>
      </c>
      <c r="V303" s="312"/>
      <c r="W303" s="312"/>
      <c r="X303" s="312"/>
      <c r="Y303" s="312"/>
      <c r="Z303" s="312"/>
      <c r="AA303" s="312"/>
      <c r="AB303" s="312"/>
      <c r="AC303" s="312"/>
      <c r="AD303" s="312"/>
      <c r="AE303" s="312"/>
      <c r="AF303" s="312"/>
      <c r="AG303" s="312"/>
      <c r="AH303" s="312"/>
      <c r="AI303" s="312"/>
      <c r="AJ303" s="312"/>
      <c r="AK303" s="312"/>
      <c r="AL303" s="312"/>
      <c r="AM303" s="312"/>
      <c r="AN303" s="312"/>
      <c r="AO303" s="312"/>
      <c r="AP303" s="312"/>
      <c r="AQ303" s="312"/>
      <c r="AR303" s="312"/>
      <c r="AS303" s="312"/>
      <c r="AT303" s="312"/>
      <c r="AU303" s="312"/>
      <c r="AV303" s="312"/>
      <c r="AW303" s="312"/>
      <c r="AX303" s="312"/>
      <c r="AY303" s="312"/>
      <c r="AZ303" s="312"/>
      <c r="BA303" s="312"/>
      <c r="BB303" s="312"/>
      <c r="BC303" s="312"/>
      <c r="BD303" s="312"/>
      <c r="BE303" s="312"/>
      <c r="BF303" s="312"/>
      <c r="BG303" s="312"/>
      <c r="BH303" s="312"/>
      <c r="BI303" s="312"/>
      <c r="BJ303" s="312"/>
      <c r="BK303" s="312"/>
      <c r="BL303" s="312"/>
      <c r="BM303" s="312"/>
      <c r="BN303" s="312"/>
      <c r="BO303" s="312"/>
      <c r="BP303" s="312"/>
      <c r="BQ303" s="312"/>
      <c r="BR303" s="312"/>
      <c r="BS303" s="312"/>
      <c r="BT303" s="312"/>
      <c r="BU303" s="312"/>
      <c r="BV303" s="312"/>
      <c r="BW303" s="312"/>
      <c r="BX303" s="312"/>
      <c r="BY303" s="312"/>
      <c r="BZ303" s="312"/>
      <c r="CA303" s="312"/>
      <c r="CB303" s="312"/>
      <c r="CC303" s="312"/>
      <c r="CD303" s="312"/>
      <c r="CE303" s="312"/>
      <c r="CF303" s="312"/>
      <c r="CG303" s="312"/>
      <c r="CH303" s="312"/>
      <c r="CI303" s="312"/>
      <c r="CJ303" s="312"/>
      <c r="CK303" s="312"/>
      <c r="CL303" s="312"/>
      <c r="CM303" s="312"/>
      <c r="CN303" s="312"/>
      <c r="CO303" s="312"/>
      <c r="CP303" s="312"/>
      <c r="CQ303" s="312"/>
      <c r="CR303" s="312"/>
      <c r="CS303" s="312"/>
      <c r="CT303" s="312"/>
      <c r="CU303" s="312"/>
      <c r="CV303" s="312"/>
      <c r="CW303" s="312"/>
      <c r="CX303" s="312"/>
      <c r="CY303" s="312"/>
      <c r="CZ303" s="312"/>
      <c r="DA303" s="312"/>
      <c r="DB303" s="312"/>
      <c r="DC303" s="312"/>
      <c r="DD303" s="312"/>
      <c r="DE303" s="312"/>
      <c r="DF303" s="312"/>
      <c r="DG303" s="312"/>
      <c r="DH303" s="312"/>
      <c r="DI303" s="312"/>
      <c r="DJ303" s="312"/>
      <c r="DK303" s="312"/>
      <c r="DL303" s="312"/>
      <c r="DM303" s="312"/>
      <c r="DN303" s="312"/>
      <c r="DO303" s="312"/>
      <c r="DP303" s="312"/>
      <c r="DQ303" s="312"/>
      <c r="DR303" s="312"/>
      <c r="DS303" s="312"/>
      <c r="DT303" s="312"/>
      <c r="DU303" s="312"/>
      <c r="DV303" s="312"/>
      <c r="DW303" s="312"/>
      <c r="DX303" s="312"/>
      <c r="DY303" s="312"/>
      <c r="DZ303" s="312"/>
      <c r="EA303" s="312"/>
      <c r="EB303" s="312"/>
      <c r="EC303" s="312"/>
      <c r="ED303" s="312"/>
      <c r="EE303" s="312"/>
      <c r="EF303" s="312"/>
      <c r="EG303" s="312"/>
      <c r="EH303" s="312"/>
      <c r="EI303" s="312"/>
      <c r="EJ303" s="312"/>
      <c r="EK303" s="312"/>
      <c r="EL303" s="312"/>
      <c r="EM303" s="312"/>
      <c r="EN303" s="312"/>
      <c r="EO303" s="312"/>
      <c r="EP303" s="312"/>
      <c r="EQ303" s="312"/>
      <c r="ER303" s="312"/>
      <c r="ES303" s="312"/>
      <c r="ET303" s="312"/>
      <c r="EU303" s="312"/>
      <c r="EV303" s="312"/>
      <c r="EW303" s="312"/>
      <c r="EX303" s="312"/>
      <c r="EY303" s="312"/>
      <c r="EZ303" s="312"/>
      <c r="FA303" s="312"/>
      <c r="FB303" s="312"/>
      <c r="FC303" s="312"/>
      <c r="FD303" s="312"/>
      <c r="FE303" s="312"/>
      <c r="FF303" s="312"/>
      <c r="FG303" s="312"/>
      <c r="FH303" s="312"/>
      <c r="FI303" s="312"/>
      <c r="FJ303" s="312"/>
      <c r="FK303" s="312"/>
      <c r="FL303" s="312"/>
      <c r="FM303" s="312"/>
      <c r="FN303" s="312"/>
      <c r="FO303" s="312"/>
      <c r="FP303" s="312"/>
      <c r="FQ303" s="312"/>
      <c r="FR303" s="312"/>
      <c r="FS303" s="312"/>
      <c r="FT303" s="312"/>
      <c r="FU303" s="312"/>
      <c r="FV303" s="312"/>
      <c r="FW303" s="312"/>
      <c r="FX303" s="312"/>
      <c r="FY303" s="312"/>
      <c r="FZ303" s="312"/>
      <c r="GA303" s="312"/>
      <c r="GB303" s="312"/>
      <c r="GC303" s="312"/>
      <c r="GD303" s="312"/>
      <c r="GE303" s="312"/>
      <c r="GF303" s="312"/>
      <c r="GG303" s="312"/>
      <c r="GH303" s="312"/>
      <c r="GI303" s="312"/>
      <c r="GJ303" s="312"/>
      <c r="GK303" s="312"/>
      <c r="GL303" s="312"/>
      <c r="GM303" s="312"/>
      <c r="GN303" s="312"/>
      <c r="GO303" s="312"/>
      <c r="GP303" s="312"/>
      <c r="GQ303" s="312"/>
      <c r="GR303" s="312"/>
      <c r="GS303" s="312"/>
      <c r="GT303" s="312"/>
      <c r="GU303" s="312"/>
      <c r="GV303" s="312"/>
      <c r="GW303" s="312"/>
      <c r="GX303" s="312"/>
      <c r="GY303" s="312"/>
      <c r="GZ303" s="312"/>
      <c r="HA303" s="312"/>
      <c r="HB303" s="312"/>
      <c r="HC303" s="312"/>
      <c r="HD303" s="312"/>
      <c r="HE303" s="312"/>
      <c r="HF303" s="312"/>
      <c r="HG303" s="312"/>
      <c r="HH303" s="312"/>
      <c r="HI303" s="312"/>
      <c r="HJ303" s="312"/>
      <c r="HK303" s="312"/>
      <c r="HL303" s="312"/>
      <c r="HM303" s="312"/>
      <c r="HN303" s="312"/>
      <c r="HO303" s="312"/>
      <c r="HP303" s="312"/>
      <c r="HQ303" s="312"/>
      <c r="HR303" s="312"/>
      <c r="HS303" s="312"/>
      <c r="HT303" s="312"/>
      <c r="HU303" s="312"/>
      <c r="HV303" s="312"/>
      <c r="HW303" s="312"/>
      <c r="HX303" s="312"/>
      <c r="HY303" s="312"/>
      <c r="HZ303" s="312"/>
      <c r="IA303" s="312"/>
      <c r="IB303" s="312"/>
      <c r="IC303" s="267"/>
      <c r="ID303" s="267"/>
      <c r="IE303" s="267"/>
    </row>
    <row r="304" spans="1:239" s="234" customFormat="1" ht="25.5" customHeight="1">
      <c r="A304" s="86" t="s">
        <v>636</v>
      </c>
      <c r="B304" s="87" t="s">
        <v>829</v>
      </c>
      <c r="C304" s="230"/>
      <c r="D304" s="230"/>
      <c r="E304" s="231"/>
      <c r="F304" s="89"/>
      <c r="G304" s="232"/>
      <c r="H304" s="233"/>
      <c r="I304" s="90"/>
      <c r="J304" s="90"/>
      <c r="K304" s="466"/>
      <c r="L304" s="88">
        <f>SUBTOTAL(109,L305:L331)</f>
        <v>165733</v>
      </c>
      <c r="M304" s="88">
        <f t="shared" ref="M304:T304" si="43">SUBTOTAL(109,M305:M331)</f>
        <v>53583</v>
      </c>
      <c r="N304" s="88">
        <f t="shared" si="43"/>
        <v>148717</v>
      </c>
      <c r="O304" s="88">
        <f t="shared" si="43"/>
        <v>38032</v>
      </c>
      <c r="P304" s="88">
        <f t="shared" si="43"/>
        <v>0</v>
      </c>
      <c r="Q304" s="88">
        <f t="shared" si="43"/>
        <v>33571</v>
      </c>
      <c r="R304" s="88">
        <f t="shared" si="43"/>
        <v>32442.7883</v>
      </c>
      <c r="S304" s="88">
        <f t="shared" si="43"/>
        <v>0</v>
      </c>
      <c r="T304" s="88">
        <f t="shared" si="43"/>
        <v>30000</v>
      </c>
      <c r="U304" s="506"/>
    </row>
    <row r="305" spans="1:239" s="273" customFormat="1" ht="25.5" customHeight="1">
      <c r="A305" s="249" t="s">
        <v>720</v>
      </c>
      <c r="B305" s="257" t="s">
        <v>777</v>
      </c>
      <c r="C305" s="363"/>
      <c r="D305" s="363"/>
      <c r="E305" s="269"/>
      <c r="F305" s="252"/>
      <c r="G305" s="364"/>
      <c r="H305" s="365"/>
      <c r="I305" s="255"/>
      <c r="J305" s="255"/>
      <c r="K305" s="366"/>
      <c r="L305" s="251">
        <f>SUBTOTAL(109,L306:L315)</f>
        <v>72692</v>
      </c>
      <c r="M305" s="251">
        <f t="shared" ref="M305:T305" si="44">SUBTOTAL(109,M306:M315)</f>
        <v>0</v>
      </c>
      <c r="N305" s="251">
        <f t="shared" si="44"/>
        <v>72692</v>
      </c>
      <c r="O305" s="251">
        <f t="shared" si="44"/>
        <v>36032</v>
      </c>
      <c r="P305" s="251">
        <f t="shared" si="44"/>
        <v>0</v>
      </c>
      <c r="Q305" s="251">
        <f t="shared" si="44"/>
        <v>31571</v>
      </c>
      <c r="R305" s="251">
        <f t="shared" si="44"/>
        <v>19720.400000000001</v>
      </c>
      <c r="S305" s="251">
        <f t="shared" si="44"/>
        <v>0</v>
      </c>
      <c r="T305" s="251">
        <f t="shared" si="44"/>
        <v>18476</v>
      </c>
      <c r="U305" s="507"/>
    </row>
    <row r="306" spans="1:239" s="101" customFormat="1" ht="25.5">
      <c r="A306" s="92">
        <v>1</v>
      </c>
      <c r="B306" s="147" t="s">
        <v>236</v>
      </c>
      <c r="C306" s="317"/>
      <c r="D306" s="318"/>
      <c r="E306" s="25" t="s">
        <v>71</v>
      </c>
      <c r="F306" s="27" t="s">
        <v>574</v>
      </c>
      <c r="G306" s="27"/>
      <c r="H306" s="319" t="s">
        <v>101</v>
      </c>
      <c r="I306" s="29">
        <v>2015</v>
      </c>
      <c r="J306" s="29">
        <v>2017</v>
      </c>
      <c r="K306" s="178" t="s">
        <v>237</v>
      </c>
      <c r="L306" s="128">
        <v>4957</v>
      </c>
      <c r="M306" s="128"/>
      <c r="N306" s="128">
        <f>L306</f>
        <v>4957</v>
      </c>
      <c r="O306" s="128">
        <v>3250</v>
      </c>
      <c r="P306" s="128"/>
      <c r="Q306" s="128">
        <v>3250</v>
      </c>
      <c r="R306" s="128">
        <v>1211</v>
      </c>
      <c r="S306" s="128"/>
      <c r="T306" s="128">
        <v>606</v>
      </c>
      <c r="U306" s="504" t="s">
        <v>848</v>
      </c>
    </row>
    <row r="307" spans="1:239" s="101" customFormat="1" ht="38.25">
      <c r="A307" s="92">
        <v>2</v>
      </c>
      <c r="B307" s="140" t="s">
        <v>242</v>
      </c>
      <c r="C307" s="141"/>
      <c r="D307" s="142"/>
      <c r="E307" s="25" t="s">
        <v>71</v>
      </c>
      <c r="F307" s="27" t="s">
        <v>574</v>
      </c>
      <c r="G307" s="27"/>
      <c r="H307" s="66" t="s">
        <v>15</v>
      </c>
      <c r="I307" s="29">
        <v>2015</v>
      </c>
      <c r="J307" s="29">
        <v>2017</v>
      </c>
      <c r="K307" s="179" t="s">
        <v>243</v>
      </c>
      <c r="L307" s="128">
        <v>4636</v>
      </c>
      <c r="M307" s="128"/>
      <c r="N307" s="128">
        <f>L307</f>
        <v>4636</v>
      </c>
      <c r="O307" s="128">
        <v>1100</v>
      </c>
      <c r="P307" s="128"/>
      <c r="Q307" s="128">
        <v>1100</v>
      </c>
      <c r="R307" s="128">
        <v>3072.4000000000005</v>
      </c>
      <c r="S307" s="128"/>
      <c r="T307" s="128">
        <v>1536</v>
      </c>
      <c r="U307" s="477" t="s">
        <v>760</v>
      </c>
    </row>
    <row r="308" spans="1:239" s="101" customFormat="1" ht="51.75" customHeight="1">
      <c r="A308" s="92">
        <v>3</v>
      </c>
      <c r="B308" s="313" t="s">
        <v>244</v>
      </c>
      <c r="C308" s="314"/>
      <c r="D308" s="315"/>
      <c r="E308" s="25" t="s">
        <v>71</v>
      </c>
      <c r="F308" s="27" t="s">
        <v>574</v>
      </c>
      <c r="G308" s="27"/>
      <c r="H308" s="316" t="s">
        <v>101</v>
      </c>
      <c r="I308" s="29">
        <v>2015</v>
      </c>
      <c r="J308" s="29">
        <v>2017</v>
      </c>
      <c r="K308" s="186" t="s">
        <v>245</v>
      </c>
      <c r="L308" s="128">
        <v>6410</v>
      </c>
      <c r="M308" s="128"/>
      <c r="N308" s="128">
        <f>L308</f>
        <v>6410</v>
      </c>
      <c r="O308" s="128">
        <v>2066</v>
      </c>
      <c r="P308" s="128"/>
      <c r="Q308" s="128">
        <v>2066</v>
      </c>
      <c r="R308" s="128">
        <v>3703</v>
      </c>
      <c r="S308" s="128"/>
      <c r="T308" s="128">
        <v>1852</v>
      </c>
      <c r="U308" s="477" t="s">
        <v>761</v>
      </c>
    </row>
    <row r="309" spans="1:239" s="120" customFormat="1" ht="48.75" customHeight="1">
      <c r="A309" s="92">
        <v>4</v>
      </c>
      <c r="B309" s="151" t="s">
        <v>248</v>
      </c>
      <c r="C309" s="151" t="s">
        <v>549</v>
      </c>
      <c r="D309" s="153">
        <v>1983.519</v>
      </c>
      <c r="E309" s="36" t="s">
        <v>80</v>
      </c>
      <c r="F309" s="106" t="s">
        <v>574</v>
      </c>
      <c r="G309" s="106"/>
      <c r="H309" s="154" t="s">
        <v>85</v>
      </c>
      <c r="I309" s="39">
        <v>2015</v>
      </c>
      <c r="J309" s="39">
        <v>2017</v>
      </c>
      <c r="K309" s="182" t="s">
        <v>249</v>
      </c>
      <c r="L309" s="35">
        <v>2473</v>
      </c>
      <c r="M309" s="35"/>
      <c r="N309" s="35">
        <f>L309</f>
        <v>2473</v>
      </c>
      <c r="O309" s="35">
        <v>1600</v>
      </c>
      <c r="P309" s="35"/>
      <c r="Q309" s="35">
        <v>1600</v>
      </c>
      <c r="R309" s="35">
        <v>384</v>
      </c>
      <c r="S309" s="35"/>
      <c r="T309" s="35">
        <v>384</v>
      </c>
      <c r="U309" s="477" t="s">
        <v>811</v>
      </c>
    </row>
    <row r="310" spans="1:239" s="124" customFormat="1" ht="31.5">
      <c r="A310" s="92">
        <v>5</v>
      </c>
      <c r="B310" s="114" t="s">
        <v>280</v>
      </c>
      <c r="C310" s="108"/>
      <c r="D310" s="108"/>
      <c r="E310" s="25" t="s">
        <v>72</v>
      </c>
      <c r="F310" s="27" t="s">
        <v>574</v>
      </c>
      <c r="G310" s="27"/>
      <c r="H310" s="28" t="s">
        <v>24</v>
      </c>
      <c r="I310" s="29">
        <v>2015</v>
      </c>
      <c r="J310" s="29">
        <v>2017</v>
      </c>
      <c r="K310" s="170" t="s">
        <v>281</v>
      </c>
      <c r="L310" s="128">
        <v>3087</v>
      </c>
      <c r="M310" s="128"/>
      <c r="N310" s="128">
        <f>L310</f>
        <v>3087</v>
      </c>
      <c r="O310" s="128">
        <f>1100+1621</f>
        <v>2721</v>
      </c>
      <c r="P310" s="128"/>
      <c r="Q310" s="128">
        <f>O310</f>
        <v>2721</v>
      </c>
      <c r="R310" s="128">
        <v>57</v>
      </c>
      <c r="S310" s="128"/>
      <c r="T310" s="128">
        <v>57</v>
      </c>
      <c r="U310" s="477" t="s">
        <v>850</v>
      </c>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0"/>
      <c r="AY310" s="310"/>
      <c r="AZ310" s="310"/>
      <c r="BA310" s="310"/>
      <c r="BB310" s="310"/>
      <c r="BC310" s="310"/>
      <c r="BD310" s="310"/>
      <c r="BE310" s="310"/>
      <c r="BF310" s="310"/>
      <c r="BG310" s="310"/>
      <c r="BH310" s="310"/>
      <c r="BI310" s="310"/>
      <c r="BJ310" s="310"/>
      <c r="BK310" s="310"/>
      <c r="BL310" s="310"/>
      <c r="BM310" s="310"/>
      <c r="BN310" s="310"/>
      <c r="BO310" s="310"/>
      <c r="BP310" s="310"/>
      <c r="BQ310" s="310"/>
      <c r="BR310" s="310"/>
      <c r="BS310" s="310"/>
      <c r="BT310" s="310"/>
      <c r="BU310" s="310"/>
      <c r="BV310" s="310"/>
      <c r="BW310" s="310"/>
      <c r="BX310" s="310"/>
      <c r="BY310" s="310"/>
      <c r="BZ310" s="310"/>
      <c r="CA310" s="310"/>
      <c r="CB310" s="310"/>
      <c r="CC310" s="310"/>
      <c r="CD310" s="310"/>
      <c r="CE310" s="310"/>
      <c r="CF310" s="310"/>
      <c r="CG310" s="310"/>
      <c r="CH310" s="310"/>
      <c r="CI310" s="310"/>
      <c r="CJ310" s="310"/>
      <c r="CK310" s="310"/>
      <c r="CL310" s="310"/>
      <c r="CM310" s="310"/>
      <c r="CN310" s="310"/>
      <c r="CO310" s="310"/>
      <c r="CP310" s="310"/>
      <c r="CQ310" s="310"/>
      <c r="CR310" s="310"/>
      <c r="CS310" s="310"/>
      <c r="CT310" s="310"/>
      <c r="CU310" s="310"/>
      <c r="CV310" s="310"/>
      <c r="CW310" s="310"/>
      <c r="CX310" s="310"/>
      <c r="CY310" s="310"/>
      <c r="CZ310" s="310"/>
      <c r="DA310" s="310"/>
      <c r="DB310" s="310"/>
      <c r="DC310" s="310"/>
      <c r="DD310" s="310"/>
      <c r="DE310" s="310"/>
      <c r="DF310" s="310"/>
      <c r="DG310" s="310"/>
      <c r="DH310" s="310"/>
      <c r="DI310" s="310"/>
      <c r="DJ310" s="310"/>
      <c r="DK310" s="310"/>
      <c r="DL310" s="310"/>
      <c r="DM310" s="310"/>
      <c r="DN310" s="310"/>
      <c r="DO310" s="310"/>
      <c r="DP310" s="310"/>
      <c r="DQ310" s="310"/>
      <c r="DR310" s="310"/>
      <c r="DS310" s="310"/>
      <c r="DT310" s="310"/>
      <c r="DU310" s="310"/>
      <c r="DV310" s="310"/>
      <c r="DW310" s="310"/>
      <c r="DX310" s="310"/>
      <c r="DY310" s="310"/>
      <c r="DZ310" s="310"/>
      <c r="EA310" s="310"/>
      <c r="EB310" s="310"/>
      <c r="EC310" s="310"/>
      <c r="ED310" s="310"/>
      <c r="EE310" s="310"/>
      <c r="EF310" s="310"/>
      <c r="EG310" s="310"/>
      <c r="EH310" s="310"/>
      <c r="EI310" s="310"/>
      <c r="EJ310" s="310"/>
      <c r="EK310" s="310"/>
      <c r="EL310" s="310"/>
      <c r="EM310" s="310"/>
      <c r="EN310" s="310"/>
      <c r="EO310" s="310"/>
      <c r="EP310" s="310"/>
      <c r="EQ310" s="310"/>
      <c r="ER310" s="310"/>
      <c r="ES310" s="310"/>
      <c r="ET310" s="310"/>
      <c r="EU310" s="310"/>
      <c r="EV310" s="310"/>
      <c r="EW310" s="310"/>
      <c r="EX310" s="310"/>
      <c r="EY310" s="310"/>
      <c r="EZ310" s="310"/>
      <c r="FA310" s="310"/>
      <c r="FB310" s="310"/>
      <c r="FC310" s="310"/>
      <c r="FD310" s="310"/>
      <c r="FE310" s="310"/>
      <c r="FF310" s="310"/>
      <c r="FG310" s="310"/>
      <c r="FH310" s="310"/>
      <c r="FI310" s="310"/>
      <c r="FJ310" s="310"/>
      <c r="FK310" s="310"/>
      <c r="FL310" s="310"/>
      <c r="FM310" s="310"/>
      <c r="FN310" s="310"/>
      <c r="FO310" s="310"/>
      <c r="FP310" s="310"/>
      <c r="FQ310" s="310"/>
      <c r="FR310" s="310"/>
      <c r="FS310" s="310"/>
      <c r="FT310" s="310"/>
      <c r="FU310" s="310"/>
      <c r="FV310" s="310"/>
      <c r="FW310" s="310"/>
      <c r="FX310" s="310"/>
      <c r="FY310" s="310"/>
      <c r="FZ310" s="310"/>
      <c r="GA310" s="310"/>
      <c r="GB310" s="310"/>
      <c r="GC310" s="310"/>
      <c r="GD310" s="310"/>
      <c r="GE310" s="310"/>
      <c r="GF310" s="310"/>
      <c r="GG310" s="310"/>
      <c r="GH310" s="310"/>
      <c r="GI310" s="310"/>
      <c r="GJ310" s="310"/>
      <c r="GK310" s="310"/>
      <c r="GL310" s="310"/>
      <c r="GM310" s="310"/>
      <c r="GN310" s="310"/>
      <c r="GO310" s="310"/>
      <c r="GP310" s="310"/>
      <c r="GQ310" s="310"/>
      <c r="GR310" s="310"/>
      <c r="GS310" s="310"/>
      <c r="GT310" s="310"/>
      <c r="GU310" s="310"/>
      <c r="GV310" s="310"/>
      <c r="GW310" s="310"/>
      <c r="GX310" s="310"/>
      <c r="GY310" s="310"/>
      <c r="GZ310" s="310"/>
      <c r="HA310" s="310"/>
      <c r="HB310" s="310"/>
      <c r="HC310" s="310"/>
      <c r="HD310" s="310"/>
      <c r="HE310" s="310"/>
      <c r="HF310" s="310"/>
      <c r="HG310" s="310"/>
      <c r="HH310" s="310"/>
      <c r="HI310" s="310"/>
      <c r="HJ310" s="310"/>
      <c r="HK310" s="310"/>
      <c r="HL310" s="310"/>
      <c r="HM310" s="310"/>
      <c r="HN310" s="310"/>
      <c r="HO310" s="310"/>
      <c r="HP310" s="310"/>
      <c r="HQ310" s="310"/>
      <c r="HR310" s="310"/>
      <c r="HS310" s="310"/>
      <c r="HT310" s="310"/>
      <c r="HU310" s="310"/>
      <c r="HV310" s="310"/>
      <c r="HW310" s="310"/>
      <c r="HX310" s="310"/>
      <c r="HY310" s="310"/>
      <c r="HZ310" s="310"/>
      <c r="IA310" s="310"/>
      <c r="IB310" s="310"/>
      <c r="IC310" s="311"/>
      <c r="ID310" s="311"/>
      <c r="IE310" s="311"/>
    </row>
    <row r="311" spans="1:239" s="267" customFormat="1" ht="31.5">
      <c r="A311" s="92">
        <v>6</v>
      </c>
      <c r="B311" s="121" t="s">
        <v>276</v>
      </c>
      <c r="C311" s="121"/>
      <c r="D311" s="121"/>
      <c r="E311" s="162" t="s">
        <v>76</v>
      </c>
      <c r="F311" s="106" t="s">
        <v>574</v>
      </c>
      <c r="G311" s="106"/>
      <c r="H311" s="51" t="s">
        <v>101</v>
      </c>
      <c r="I311" s="39">
        <v>2015</v>
      </c>
      <c r="J311" s="39">
        <v>2017</v>
      </c>
      <c r="K311" s="186" t="s">
        <v>277</v>
      </c>
      <c r="L311" s="35">
        <v>4416</v>
      </c>
      <c r="M311" s="35"/>
      <c r="N311" s="35">
        <v>4416</v>
      </c>
      <c r="O311" s="35">
        <v>3455</v>
      </c>
      <c r="P311" s="35"/>
      <c r="Q311" s="35">
        <f>O311</f>
        <v>3455</v>
      </c>
      <c r="R311" s="35">
        <v>519</v>
      </c>
      <c r="S311" s="35"/>
      <c r="T311" s="35">
        <v>519</v>
      </c>
      <c r="U311" s="504" t="s">
        <v>851</v>
      </c>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143"/>
      <c r="FS311" s="143"/>
      <c r="FT311" s="143"/>
      <c r="FU311" s="143"/>
      <c r="FV311" s="143"/>
      <c r="FW311" s="143"/>
      <c r="FX311" s="143"/>
      <c r="FY311" s="143"/>
      <c r="FZ311" s="143"/>
      <c r="GA311" s="143"/>
      <c r="GB311" s="143"/>
      <c r="GC311" s="143"/>
      <c r="GD311" s="143"/>
      <c r="GE311" s="143"/>
      <c r="GF311" s="143"/>
      <c r="GG311" s="143"/>
      <c r="GH311" s="143"/>
      <c r="GI311" s="143"/>
      <c r="GJ311" s="143"/>
      <c r="GK311" s="143"/>
      <c r="GL311" s="143"/>
      <c r="GM311" s="143"/>
      <c r="GN311" s="143"/>
      <c r="GO311" s="143"/>
      <c r="GP311" s="143"/>
      <c r="GQ311" s="143"/>
      <c r="GR311" s="143"/>
      <c r="GS311" s="143"/>
      <c r="GT311" s="143"/>
      <c r="GU311" s="143"/>
      <c r="GV311" s="143"/>
      <c r="GW311" s="143"/>
      <c r="GX311" s="143"/>
      <c r="GY311" s="143"/>
      <c r="GZ311" s="143"/>
      <c r="HA311" s="143"/>
      <c r="HB311" s="143"/>
      <c r="HC311" s="143"/>
      <c r="HD311" s="143"/>
      <c r="HE311" s="143"/>
      <c r="HF311" s="143"/>
      <c r="HG311" s="143"/>
      <c r="HH311" s="143"/>
      <c r="HI311" s="143"/>
      <c r="HJ311" s="143"/>
      <c r="HK311" s="143"/>
      <c r="HL311" s="143"/>
      <c r="HM311" s="143"/>
      <c r="HN311" s="143"/>
      <c r="HO311" s="143"/>
      <c r="HP311" s="143"/>
      <c r="HQ311" s="143"/>
      <c r="HR311" s="143"/>
      <c r="HS311" s="143"/>
      <c r="HT311" s="143"/>
      <c r="HU311" s="143"/>
      <c r="HV311" s="143"/>
      <c r="HW311" s="143"/>
      <c r="HX311" s="143"/>
      <c r="HY311" s="143"/>
      <c r="HZ311" s="143"/>
      <c r="IA311" s="143"/>
      <c r="IB311" s="143"/>
      <c r="IC311" s="143"/>
      <c r="ID311" s="143"/>
      <c r="IE311" s="143"/>
    </row>
    <row r="312" spans="1:239" s="120" customFormat="1" ht="38.25">
      <c r="A312" s="92">
        <v>7</v>
      </c>
      <c r="B312" s="151" t="s">
        <v>661</v>
      </c>
      <c r="C312" s="151"/>
      <c r="D312" s="153"/>
      <c r="E312" s="36" t="s">
        <v>80</v>
      </c>
      <c r="F312" s="106" t="s">
        <v>574</v>
      </c>
      <c r="G312" s="106"/>
      <c r="H312" s="51" t="s">
        <v>85</v>
      </c>
      <c r="I312" s="39">
        <v>2010</v>
      </c>
      <c r="J312" s="39">
        <v>2014</v>
      </c>
      <c r="K312" s="77" t="s">
        <v>664</v>
      </c>
      <c r="L312" s="35">
        <v>8431</v>
      </c>
      <c r="M312" s="35"/>
      <c r="N312" s="35">
        <v>8431</v>
      </c>
      <c r="O312" s="35">
        <v>5761</v>
      </c>
      <c r="P312" s="35"/>
      <c r="Q312" s="35">
        <v>1300</v>
      </c>
      <c r="R312" s="35"/>
      <c r="S312" s="35"/>
      <c r="T312" s="35">
        <v>2000</v>
      </c>
      <c r="U312" s="504" t="s">
        <v>852</v>
      </c>
    </row>
    <row r="313" spans="1:239" s="101" customFormat="1" ht="51">
      <c r="A313" s="92">
        <v>8</v>
      </c>
      <c r="B313" s="114" t="s">
        <v>282</v>
      </c>
      <c r="C313" s="108"/>
      <c r="D313" s="125"/>
      <c r="E313" s="25" t="s">
        <v>71</v>
      </c>
      <c r="F313" s="27" t="s">
        <v>574</v>
      </c>
      <c r="G313" s="27"/>
      <c r="H313" s="66" t="s">
        <v>15</v>
      </c>
      <c r="I313" s="29">
        <v>2013</v>
      </c>
      <c r="J313" s="29">
        <v>2015</v>
      </c>
      <c r="K313" s="170" t="s">
        <v>283</v>
      </c>
      <c r="L313" s="128">
        <v>16648</v>
      </c>
      <c r="M313" s="128"/>
      <c r="N313" s="128">
        <f>L313</f>
        <v>16648</v>
      </c>
      <c r="O313" s="128">
        <v>8050</v>
      </c>
      <c r="P313" s="128"/>
      <c r="Q313" s="128">
        <f>O313</f>
        <v>8050</v>
      </c>
      <c r="R313" s="128">
        <v>6933</v>
      </c>
      <c r="S313" s="128"/>
      <c r="T313" s="128">
        <v>2000</v>
      </c>
      <c r="U313" s="477" t="s">
        <v>808</v>
      </c>
      <c r="V313" s="104"/>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c r="BM313" s="104"/>
      <c r="BN313" s="104"/>
      <c r="BO313" s="104"/>
      <c r="BP313" s="104"/>
      <c r="BQ313" s="104"/>
      <c r="BR313" s="104"/>
      <c r="BS313" s="104"/>
      <c r="BT313" s="104"/>
      <c r="BU313" s="104"/>
      <c r="BV313" s="104"/>
      <c r="BW313" s="104"/>
      <c r="BX313" s="104"/>
      <c r="BY313" s="104"/>
      <c r="BZ313" s="104"/>
      <c r="CA313" s="104"/>
      <c r="CB313" s="104"/>
      <c r="CC313" s="104"/>
      <c r="CD313" s="104"/>
      <c r="CE313" s="104"/>
      <c r="CF313" s="104"/>
      <c r="CG313" s="104"/>
      <c r="CH313" s="104"/>
      <c r="CI313" s="104"/>
      <c r="CJ313" s="104"/>
      <c r="CK313" s="104"/>
      <c r="CL313" s="104"/>
      <c r="CM313" s="104"/>
      <c r="CN313" s="104"/>
      <c r="CO313" s="104"/>
      <c r="CP313" s="104"/>
      <c r="CQ313" s="104"/>
      <c r="CR313" s="104"/>
      <c r="CS313" s="104"/>
      <c r="CT313" s="104"/>
      <c r="CU313" s="104"/>
      <c r="CV313" s="104"/>
      <c r="CW313" s="104"/>
      <c r="CX313" s="104"/>
      <c r="CY313" s="104"/>
      <c r="CZ313" s="104"/>
      <c r="DA313" s="104"/>
      <c r="DB313" s="104"/>
      <c r="DC313" s="104"/>
      <c r="DD313" s="104"/>
      <c r="DE313" s="104"/>
      <c r="DF313" s="104"/>
      <c r="DG313" s="104"/>
      <c r="DH313" s="104"/>
      <c r="DI313" s="104"/>
      <c r="DJ313" s="104"/>
      <c r="DK313" s="104"/>
      <c r="DL313" s="104"/>
      <c r="DM313" s="104"/>
      <c r="DN313" s="104"/>
      <c r="DO313" s="104"/>
      <c r="DP313" s="104"/>
      <c r="DQ313" s="104"/>
      <c r="DR313" s="104"/>
      <c r="DS313" s="104"/>
      <c r="DT313" s="104"/>
      <c r="DU313" s="104"/>
      <c r="DV313" s="104"/>
      <c r="DW313" s="104"/>
      <c r="DX313" s="104"/>
      <c r="DY313" s="104"/>
      <c r="DZ313" s="104"/>
      <c r="EA313" s="104"/>
      <c r="EB313" s="104"/>
      <c r="EC313" s="104"/>
      <c r="ED313" s="104"/>
      <c r="EE313" s="104"/>
      <c r="EF313" s="104"/>
      <c r="EG313" s="104"/>
      <c r="EH313" s="104"/>
      <c r="EI313" s="104"/>
      <c r="EJ313" s="104"/>
      <c r="EK313" s="104"/>
      <c r="EL313" s="104"/>
      <c r="EM313" s="104"/>
      <c r="EN313" s="104"/>
      <c r="EO313" s="104"/>
      <c r="EP313" s="104"/>
      <c r="EQ313" s="104"/>
      <c r="ER313" s="104"/>
      <c r="ES313" s="104"/>
      <c r="ET313" s="104"/>
      <c r="EU313" s="104"/>
      <c r="EV313" s="104"/>
      <c r="EW313" s="104"/>
      <c r="EX313" s="104"/>
      <c r="EY313" s="104"/>
      <c r="EZ313" s="104"/>
      <c r="FA313" s="104"/>
      <c r="FB313" s="104"/>
      <c r="FC313" s="104"/>
      <c r="FD313" s="104"/>
      <c r="FE313" s="104"/>
      <c r="FF313" s="104"/>
      <c r="FG313" s="104"/>
      <c r="FH313" s="104"/>
      <c r="FI313" s="104"/>
      <c r="FJ313" s="104"/>
      <c r="FK313" s="104"/>
      <c r="FL313" s="104"/>
      <c r="FM313" s="104"/>
      <c r="FN313" s="104"/>
      <c r="FO313" s="104"/>
      <c r="FP313" s="104"/>
      <c r="FQ313" s="104"/>
      <c r="FR313" s="104"/>
      <c r="FS313" s="104"/>
      <c r="FT313" s="104"/>
      <c r="FU313" s="104"/>
      <c r="FV313" s="104"/>
      <c r="FW313" s="104"/>
      <c r="FX313" s="104"/>
      <c r="FY313" s="104"/>
      <c r="FZ313" s="104"/>
      <c r="GA313" s="104"/>
      <c r="GB313" s="104"/>
      <c r="GC313" s="104"/>
      <c r="GD313" s="104"/>
      <c r="GE313" s="104"/>
      <c r="GF313" s="104"/>
      <c r="GG313" s="104"/>
      <c r="GH313" s="104"/>
      <c r="GI313" s="104"/>
      <c r="GJ313" s="104"/>
      <c r="GK313" s="104"/>
      <c r="GL313" s="104"/>
      <c r="GM313" s="104"/>
      <c r="GN313" s="104"/>
      <c r="GO313" s="104"/>
      <c r="GP313" s="104"/>
      <c r="GQ313" s="104"/>
      <c r="GR313" s="104"/>
      <c r="GS313" s="104"/>
      <c r="GT313" s="104"/>
      <c r="GU313" s="104"/>
      <c r="GV313" s="104"/>
      <c r="GW313" s="104"/>
      <c r="GX313" s="104"/>
      <c r="GY313" s="104"/>
      <c r="GZ313" s="104"/>
      <c r="HA313" s="104"/>
      <c r="HB313" s="104"/>
      <c r="HC313" s="104"/>
      <c r="HD313" s="104"/>
      <c r="HE313" s="104"/>
      <c r="HF313" s="104"/>
      <c r="HG313" s="104"/>
      <c r="HH313" s="104"/>
      <c r="HI313" s="104"/>
      <c r="HJ313" s="104"/>
      <c r="HK313" s="104"/>
      <c r="HL313" s="104"/>
      <c r="HM313" s="104"/>
      <c r="HN313" s="104"/>
      <c r="HO313" s="104"/>
      <c r="HP313" s="104"/>
      <c r="HQ313" s="104"/>
      <c r="HR313" s="104"/>
      <c r="HS313" s="104"/>
      <c r="HT313" s="104"/>
      <c r="HU313" s="104"/>
      <c r="HV313" s="104"/>
      <c r="HW313" s="104"/>
      <c r="HX313" s="104"/>
      <c r="HY313" s="104"/>
      <c r="HZ313" s="104"/>
      <c r="IA313" s="104"/>
      <c r="IB313" s="104"/>
      <c r="IC313" s="104"/>
      <c r="ID313" s="104"/>
      <c r="IE313" s="104"/>
    </row>
    <row r="314" spans="1:239" s="101" customFormat="1" ht="59.25" customHeight="1">
      <c r="A314" s="92">
        <v>9</v>
      </c>
      <c r="B314" s="114" t="s">
        <v>634</v>
      </c>
      <c r="C314" s="108"/>
      <c r="D314" s="125"/>
      <c r="E314" s="162" t="s">
        <v>80</v>
      </c>
      <c r="F314" s="27" t="s">
        <v>574</v>
      </c>
      <c r="G314" s="27"/>
      <c r="H314" s="66" t="s">
        <v>15</v>
      </c>
      <c r="I314" s="29">
        <v>2015</v>
      </c>
      <c r="J314" s="29">
        <v>2018</v>
      </c>
      <c r="K314" s="170" t="s">
        <v>638</v>
      </c>
      <c r="L314" s="128">
        <v>6734</v>
      </c>
      <c r="M314" s="128"/>
      <c r="N314" s="128">
        <v>6734</v>
      </c>
      <c r="O314" s="128">
        <v>2220</v>
      </c>
      <c r="P314" s="128"/>
      <c r="Q314" s="128">
        <v>2220</v>
      </c>
      <c r="R314" s="128">
        <v>3841</v>
      </c>
      <c r="S314" s="128"/>
      <c r="T314" s="35">
        <v>1921</v>
      </c>
      <c r="U314" s="477" t="s">
        <v>753</v>
      </c>
      <c r="V314" s="104"/>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c r="BZ314" s="104"/>
      <c r="CA314" s="104"/>
      <c r="CB314" s="104"/>
      <c r="CC314" s="104"/>
      <c r="CD314" s="104"/>
      <c r="CE314" s="104"/>
      <c r="CF314" s="104"/>
      <c r="CG314" s="104"/>
      <c r="CH314" s="104"/>
      <c r="CI314" s="104"/>
      <c r="CJ314" s="104"/>
      <c r="CK314" s="104"/>
      <c r="CL314" s="104"/>
      <c r="CM314" s="104"/>
      <c r="CN314" s="104"/>
      <c r="CO314" s="104"/>
      <c r="CP314" s="104"/>
      <c r="CQ314" s="104"/>
      <c r="CR314" s="104"/>
      <c r="CS314" s="104"/>
      <c r="CT314" s="104"/>
      <c r="CU314" s="104"/>
      <c r="CV314" s="104"/>
      <c r="CW314" s="104"/>
      <c r="CX314" s="104"/>
      <c r="CY314" s="104"/>
      <c r="CZ314" s="104"/>
      <c r="DA314" s="104"/>
      <c r="DB314" s="104"/>
      <c r="DC314" s="104"/>
      <c r="DD314" s="104"/>
      <c r="DE314" s="104"/>
      <c r="DF314" s="104"/>
      <c r="DG314" s="104"/>
      <c r="DH314" s="104"/>
      <c r="DI314" s="104"/>
      <c r="DJ314" s="104"/>
      <c r="DK314" s="104"/>
      <c r="DL314" s="104"/>
      <c r="DM314" s="104"/>
      <c r="DN314" s="104"/>
      <c r="DO314" s="104"/>
      <c r="DP314" s="104"/>
      <c r="DQ314" s="104"/>
      <c r="DR314" s="104"/>
      <c r="DS314" s="104"/>
      <c r="DT314" s="104"/>
      <c r="DU314" s="104"/>
      <c r="DV314" s="104"/>
      <c r="DW314" s="104"/>
      <c r="DX314" s="104"/>
      <c r="DY314" s="104"/>
      <c r="DZ314" s="104"/>
      <c r="EA314" s="104"/>
      <c r="EB314" s="104"/>
      <c r="EC314" s="104"/>
      <c r="ED314" s="104"/>
      <c r="EE314" s="104"/>
      <c r="EF314" s="104"/>
      <c r="EG314" s="104"/>
      <c r="EH314" s="104"/>
      <c r="EI314" s="104"/>
      <c r="EJ314" s="104"/>
      <c r="EK314" s="104"/>
      <c r="EL314" s="104"/>
      <c r="EM314" s="104"/>
      <c r="EN314" s="104"/>
      <c r="EO314" s="104"/>
      <c r="EP314" s="104"/>
      <c r="EQ314" s="104"/>
      <c r="ER314" s="104"/>
      <c r="ES314" s="104"/>
      <c r="ET314" s="104"/>
      <c r="EU314" s="104"/>
      <c r="EV314" s="104"/>
      <c r="EW314" s="104"/>
      <c r="EX314" s="104"/>
      <c r="EY314" s="104"/>
      <c r="EZ314" s="104"/>
      <c r="FA314" s="104"/>
      <c r="FB314" s="104"/>
      <c r="FC314" s="104"/>
      <c r="FD314" s="104"/>
      <c r="FE314" s="104"/>
      <c r="FF314" s="104"/>
      <c r="FG314" s="104"/>
      <c r="FH314" s="104"/>
      <c r="FI314" s="104"/>
      <c r="FJ314" s="104"/>
      <c r="FK314" s="104"/>
      <c r="FL314" s="104"/>
      <c r="FM314" s="104"/>
      <c r="FN314" s="104"/>
      <c r="FO314" s="104"/>
      <c r="FP314" s="104"/>
      <c r="FQ314" s="104"/>
      <c r="FR314" s="104"/>
      <c r="FS314" s="104"/>
      <c r="FT314" s="104"/>
      <c r="FU314" s="104"/>
      <c r="FV314" s="104"/>
      <c r="FW314" s="104"/>
      <c r="FX314" s="104"/>
      <c r="FY314" s="104"/>
      <c r="FZ314" s="104"/>
      <c r="GA314" s="104"/>
      <c r="GB314" s="104"/>
      <c r="GC314" s="104"/>
      <c r="GD314" s="104"/>
      <c r="GE314" s="104"/>
      <c r="GF314" s="104"/>
      <c r="GG314" s="104"/>
      <c r="GH314" s="104"/>
      <c r="GI314" s="104"/>
      <c r="GJ314" s="104"/>
      <c r="GK314" s="104"/>
      <c r="GL314" s="104"/>
      <c r="GM314" s="104"/>
      <c r="GN314" s="104"/>
      <c r="GO314" s="104"/>
      <c r="GP314" s="104"/>
      <c r="GQ314" s="104"/>
      <c r="GR314" s="104"/>
      <c r="GS314" s="104"/>
      <c r="GT314" s="104"/>
      <c r="GU314" s="104"/>
      <c r="GV314" s="104"/>
      <c r="GW314" s="104"/>
      <c r="GX314" s="104"/>
      <c r="GY314" s="104"/>
      <c r="GZ314" s="104"/>
      <c r="HA314" s="104"/>
      <c r="HB314" s="104"/>
      <c r="HC314" s="104"/>
      <c r="HD314" s="104"/>
      <c r="HE314" s="104"/>
      <c r="HF314" s="104"/>
      <c r="HG314" s="104"/>
      <c r="HH314" s="104"/>
      <c r="HI314" s="104"/>
      <c r="HJ314" s="104"/>
      <c r="HK314" s="104"/>
      <c r="HL314" s="104"/>
      <c r="HM314" s="104"/>
      <c r="HN314" s="104"/>
      <c r="HO314" s="104"/>
      <c r="HP314" s="104"/>
      <c r="HQ314" s="104"/>
      <c r="HR314" s="104"/>
      <c r="HS314" s="104"/>
      <c r="HT314" s="104"/>
      <c r="HU314" s="104"/>
      <c r="HV314" s="104"/>
      <c r="HW314" s="104"/>
      <c r="HX314" s="104"/>
      <c r="HY314" s="104"/>
      <c r="HZ314" s="104"/>
      <c r="IA314" s="104"/>
      <c r="IB314" s="104"/>
      <c r="IC314" s="104"/>
      <c r="ID314" s="104"/>
      <c r="IE314" s="104"/>
    </row>
    <row r="315" spans="1:239" s="91" customFormat="1" ht="31.5">
      <c r="A315" s="92">
        <v>10</v>
      </c>
      <c r="B315" s="114" t="s">
        <v>285</v>
      </c>
      <c r="C315" s="114"/>
      <c r="D315" s="114"/>
      <c r="E315" s="123" t="s">
        <v>107</v>
      </c>
      <c r="F315" s="96" t="s">
        <v>575</v>
      </c>
      <c r="G315" s="96"/>
      <c r="H315" s="36" t="s">
        <v>10</v>
      </c>
      <c r="I315" s="29">
        <v>2016</v>
      </c>
      <c r="J315" s="29">
        <v>2018</v>
      </c>
      <c r="K315" s="174" t="s">
        <v>286</v>
      </c>
      <c r="L315" s="58">
        <f>N315</f>
        <v>14900</v>
      </c>
      <c r="M315" s="58"/>
      <c r="N315" s="58">
        <v>14900</v>
      </c>
      <c r="O315" s="58">
        <v>5809</v>
      </c>
      <c r="P315" s="58"/>
      <c r="Q315" s="58">
        <f>O315</f>
        <v>5809</v>
      </c>
      <c r="R315" s="35"/>
      <c r="S315" s="35"/>
      <c r="T315" s="58">
        <v>7601</v>
      </c>
      <c r="U315" s="508" t="s">
        <v>747</v>
      </c>
      <c r="V315" s="124"/>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c r="CC315" s="124"/>
      <c r="CD315" s="124"/>
      <c r="CE315" s="124"/>
      <c r="CF315" s="124"/>
      <c r="CG315" s="124"/>
      <c r="CH315" s="124"/>
      <c r="CI315" s="124"/>
      <c r="CJ315" s="124"/>
      <c r="CK315" s="124"/>
      <c r="CL315" s="124"/>
      <c r="CM315" s="124"/>
      <c r="CN315" s="124"/>
      <c r="CO315" s="124"/>
      <c r="CP315" s="124"/>
      <c r="CQ315" s="124"/>
      <c r="CR315" s="124"/>
      <c r="CS315" s="124"/>
      <c r="CT315" s="124"/>
      <c r="CU315" s="124"/>
      <c r="CV315" s="124"/>
      <c r="CW315" s="124"/>
      <c r="CX315" s="124"/>
      <c r="CY315" s="124"/>
      <c r="CZ315" s="124"/>
      <c r="DA315" s="124"/>
      <c r="DB315" s="124"/>
      <c r="DC315" s="124"/>
      <c r="DD315" s="124"/>
      <c r="DE315" s="124"/>
      <c r="DF315" s="124"/>
      <c r="DG315" s="124"/>
      <c r="DH315" s="124"/>
      <c r="DI315" s="124"/>
      <c r="DJ315" s="124"/>
      <c r="DK315" s="124"/>
      <c r="DL315" s="124"/>
      <c r="DM315" s="124"/>
      <c r="DN315" s="124"/>
      <c r="DO315" s="124"/>
      <c r="DP315" s="124"/>
      <c r="DQ315" s="124"/>
      <c r="DR315" s="124"/>
      <c r="DS315" s="124"/>
      <c r="DT315" s="124"/>
      <c r="DU315" s="124"/>
      <c r="DV315" s="124"/>
      <c r="DW315" s="124"/>
      <c r="DX315" s="124"/>
      <c r="DY315" s="124"/>
      <c r="DZ315" s="124"/>
      <c r="EA315" s="124"/>
      <c r="EB315" s="124"/>
      <c r="EC315" s="124"/>
      <c r="ED315" s="124"/>
      <c r="EE315" s="124"/>
      <c r="EF315" s="124"/>
      <c r="EG315" s="124"/>
      <c r="EH315" s="124"/>
      <c r="EI315" s="124"/>
      <c r="EJ315" s="124"/>
      <c r="EK315" s="124"/>
      <c r="EL315" s="124"/>
      <c r="EM315" s="124"/>
      <c r="EN315" s="124"/>
      <c r="EO315" s="124"/>
      <c r="EP315" s="124"/>
      <c r="EQ315" s="124"/>
      <c r="ER315" s="124"/>
      <c r="ES315" s="124"/>
      <c r="ET315" s="124"/>
      <c r="EU315" s="124"/>
      <c r="EV315" s="124"/>
      <c r="EW315" s="124"/>
      <c r="EX315" s="124"/>
      <c r="EY315" s="124"/>
      <c r="EZ315" s="124"/>
      <c r="FA315" s="124"/>
      <c r="FB315" s="124"/>
      <c r="FC315" s="124"/>
      <c r="FD315" s="124"/>
      <c r="FE315" s="124"/>
      <c r="FF315" s="124"/>
      <c r="FG315" s="124"/>
      <c r="FH315" s="124"/>
      <c r="FI315" s="124"/>
      <c r="FJ315" s="124"/>
      <c r="FK315" s="124"/>
      <c r="FL315" s="124"/>
      <c r="FM315" s="124"/>
      <c r="FN315" s="124"/>
      <c r="FO315" s="124"/>
      <c r="FP315" s="124"/>
      <c r="FQ315" s="124"/>
      <c r="FR315" s="124"/>
      <c r="FS315" s="124"/>
      <c r="FT315" s="124"/>
      <c r="FU315" s="124"/>
      <c r="FV315" s="124"/>
      <c r="FW315" s="124"/>
      <c r="FX315" s="124"/>
      <c r="FY315" s="124"/>
      <c r="FZ315" s="124"/>
      <c r="GA315" s="124"/>
      <c r="GB315" s="124"/>
      <c r="GC315" s="124"/>
      <c r="GD315" s="124"/>
      <c r="GE315" s="124"/>
      <c r="GF315" s="124"/>
      <c r="GG315" s="124"/>
      <c r="GH315" s="124"/>
      <c r="GI315" s="124"/>
      <c r="GJ315" s="124"/>
      <c r="GK315" s="124"/>
      <c r="GL315" s="124"/>
      <c r="GM315" s="124"/>
      <c r="GN315" s="124"/>
      <c r="GO315" s="124"/>
      <c r="GP315" s="124"/>
      <c r="GQ315" s="124"/>
      <c r="GR315" s="124"/>
      <c r="GS315" s="124"/>
      <c r="GT315" s="124"/>
      <c r="GU315" s="124"/>
      <c r="GV315" s="124"/>
      <c r="GW315" s="124"/>
      <c r="GX315" s="124"/>
      <c r="GY315" s="124"/>
      <c r="GZ315" s="124"/>
      <c r="HA315" s="124"/>
      <c r="HB315" s="124"/>
      <c r="HC315" s="124"/>
      <c r="HD315" s="124"/>
      <c r="HE315" s="124"/>
      <c r="HF315" s="124"/>
      <c r="HG315" s="124"/>
      <c r="HH315" s="124"/>
      <c r="HI315" s="124"/>
      <c r="HJ315" s="124"/>
      <c r="HK315" s="124"/>
      <c r="HL315" s="124"/>
      <c r="HM315" s="124"/>
      <c r="HN315" s="124"/>
      <c r="HO315" s="124"/>
      <c r="HP315" s="124"/>
      <c r="HQ315" s="124"/>
      <c r="HR315" s="124"/>
      <c r="HS315" s="124"/>
      <c r="HT315" s="124"/>
      <c r="HU315" s="124"/>
      <c r="HV315" s="124"/>
      <c r="HW315" s="124"/>
      <c r="HX315" s="124"/>
      <c r="HY315" s="124"/>
      <c r="HZ315" s="124"/>
      <c r="IA315" s="124"/>
      <c r="IB315" s="124"/>
      <c r="IC315" s="124"/>
      <c r="ID315" s="124"/>
      <c r="IE315" s="124"/>
    </row>
    <row r="316" spans="1:239" s="355" customFormat="1" ht="20.25" customHeight="1">
      <c r="A316" s="249" t="s">
        <v>721</v>
      </c>
      <c r="B316" s="346" t="s">
        <v>778</v>
      </c>
      <c r="C316" s="347"/>
      <c r="D316" s="348"/>
      <c r="E316" s="349"/>
      <c r="F316" s="350"/>
      <c r="G316" s="350"/>
      <c r="H316" s="351"/>
      <c r="I316" s="352"/>
      <c r="J316" s="352"/>
      <c r="K316" s="353"/>
      <c r="L316" s="251">
        <f>SUBTOTAL(109,L317:L331)</f>
        <v>93041</v>
      </c>
      <c r="M316" s="251">
        <f t="shared" ref="M316:T316" si="45">SUBTOTAL(109,M317:M331)</f>
        <v>53583</v>
      </c>
      <c r="N316" s="251">
        <f t="shared" si="45"/>
        <v>76025</v>
      </c>
      <c r="O316" s="251">
        <f t="shared" si="45"/>
        <v>2000</v>
      </c>
      <c r="P316" s="251">
        <f t="shared" si="45"/>
        <v>0</v>
      </c>
      <c r="Q316" s="251">
        <f t="shared" si="45"/>
        <v>2000</v>
      </c>
      <c r="R316" s="251">
        <f t="shared" si="45"/>
        <v>12722.388300000001</v>
      </c>
      <c r="S316" s="251">
        <f t="shared" si="45"/>
        <v>0</v>
      </c>
      <c r="T316" s="251">
        <f t="shared" si="45"/>
        <v>11524</v>
      </c>
      <c r="U316" s="509"/>
      <c r="V316" s="354"/>
      <c r="W316" s="354"/>
      <c r="X316" s="354"/>
      <c r="Y316" s="354"/>
      <c r="Z316" s="354"/>
      <c r="AA316" s="354"/>
      <c r="AB316" s="354"/>
      <c r="AC316" s="354"/>
      <c r="AD316" s="354"/>
      <c r="AE316" s="354"/>
      <c r="AF316" s="354"/>
      <c r="AG316" s="354"/>
      <c r="AH316" s="354"/>
      <c r="AI316" s="354"/>
      <c r="AJ316" s="354"/>
      <c r="AK316" s="354"/>
      <c r="AL316" s="354"/>
      <c r="AM316" s="354"/>
      <c r="AN316" s="354"/>
      <c r="AO316" s="354"/>
      <c r="AP316" s="354"/>
      <c r="AQ316" s="354"/>
      <c r="AR316" s="354"/>
      <c r="AS316" s="354"/>
      <c r="AT316" s="354"/>
      <c r="AU316" s="354"/>
      <c r="AV316" s="354"/>
      <c r="AW316" s="354"/>
      <c r="AX316" s="354"/>
      <c r="AY316" s="354"/>
      <c r="AZ316" s="354"/>
      <c r="BA316" s="354"/>
      <c r="BB316" s="354"/>
      <c r="BC316" s="354"/>
      <c r="BD316" s="354"/>
      <c r="BE316" s="354"/>
      <c r="BF316" s="354"/>
      <c r="BG316" s="354"/>
      <c r="BH316" s="354"/>
      <c r="BI316" s="354"/>
      <c r="BJ316" s="354"/>
      <c r="BK316" s="354"/>
      <c r="BL316" s="354"/>
      <c r="BM316" s="354"/>
      <c r="BN316" s="354"/>
      <c r="BO316" s="354"/>
      <c r="BP316" s="354"/>
      <c r="BQ316" s="354"/>
      <c r="BR316" s="354"/>
      <c r="BS316" s="354"/>
      <c r="BT316" s="354"/>
      <c r="BU316" s="354"/>
      <c r="BV316" s="354"/>
      <c r="BW316" s="354"/>
      <c r="BX316" s="354"/>
      <c r="BY316" s="354"/>
      <c r="BZ316" s="354"/>
      <c r="CA316" s="354"/>
      <c r="CB316" s="354"/>
      <c r="CC316" s="354"/>
      <c r="CD316" s="354"/>
      <c r="CE316" s="354"/>
      <c r="CF316" s="354"/>
      <c r="CG316" s="354"/>
      <c r="CH316" s="354"/>
      <c r="CI316" s="354"/>
      <c r="CJ316" s="354"/>
      <c r="CK316" s="354"/>
      <c r="CL316" s="354"/>
      <c r="CM316" s="354"/>
      <c r="CN316" s="354"/>
      <c r="CO316" s="354"/>
      <c r="CP316" s="354"/>
      <c r="CQ316" s="354"/>
      <c r="CR316" s="354"/>
      <c r="CS316" s="354"/>
      <c r="CT316" s="354"/>
      <c r="CU316" s="354"/>
      <c r="CV316" s="354"/>
      <c r="CW316" s="354"/>
      <c r="CX316" s="354"/>
      <c r="CY316" s="354"/>
      <c r="CZ316" s="354"/>
      <c r="DA316" s="354"/>
      <c r="DB316" s="354"/>
      <c r="DC316" s="354"/>
      <c r="DD316" s="354"/>
      <c r="DE316" s="354"/>
      <c r="DF316" s="354"/>
      <c r="DG316" s="354"/>
      <c r="DH316" s="354"/>
      <c r="DI316" s="354"/>
      <c r="DJ316" s="354"/>
      <c r="DK316" s="354"/>
      <c r="DL316" s="354"/>
      <c r="DM316" s="354"/>
      <c r="DN316" s="354"/>
      <c r="DO316" s="354"/>
      <c r="DP316" s="354"/>
      <c r="DQ316" s="354"/>
      <c r="DR316" s="354"/>
      <c r="DS316" s="354"/>
      <c r="DT316" s="354"/>
      <c r="DU316" s="354"/>
      <c r="DV316" s="354"/>
      <c r="DW316" s="354"/>
      <c r="DX316" s="354"/>
      <c r="DY316" s="354"/>
      <c r="DZ316" s="354"/>
      <c r="EA316" s="354"/>
      <c r="EB316" s="354"/>
      <c r="EC316" s="354"/>
      <c r="ED316" s="354"/>
      <c r="EE316" s="354"/>
      <c r="EF316" s="354"/>
      <c r="EG316" s="354"/>
      <c r="EH316" s="354"/>
      <c r="EI316" s="354"/>
      <c r="EJ316" s="354"/>
      <c r="EK316" s="354"/>
      <c r="EL316" s="354"/>
      <c r="EM316" s="354"/>
      <c r="EN316" s="354"/>
      <c r="EO316" s="354"/>
      <c r="EP316" s="354"/>
      <c r="EQ316" s="354"/>
      <c r="ER316" s="354"/>
      <c r="ES316" s="354"/>
      <c r="ET316" s="354"/>
      <c r="EU316" s="354"/>
      <c r="EV316" s="354"/>
      <c r="EW316" s="354"/>
      <c r="EX316" s="354"/>
      <c r="EY316" s="354"/>
      <c r="EZ316" s="354"/>
      <c r="FA316" s="354"/>
      <c r="FB316" s="354"/>
      <c r="FC316" s="354"/>
      <c r="FD316" s="354"/>
      <c r="FE316" s="354"/>
      <c r="FF316" s="354"/>
      <c r="FG316" s="354"/>
      <c r="FH316" s="354"/>
      <c r="FI316" s="354"/>
      <c r="FJ316" s="354"/>
      <c r="FK316" s="354"/>
      <c r="FL316" s="354"/>
      <c r="FM316" s="354"/>
      <c r="FN316" s="354"/>
      <c r="FO316" s="354"/>
      <c r="FP316" s="354"/>
      <c r="FQ316" s="354"/>
      <c r="FR316" s="354"/>
      <c r="FS316" s="354"/>
      <c r="FT316" s="354"/>
      <c r="FU316" s="354"/>
      <c r="FV316" s="354"/>
      <c r="FW316" s="354"/>
      <c r="FX316" s="354"/>
      <c r="FY316" s="354"/>
      <c r="FZ316" s="354"/>
      <c r="GA316" s="354"/>
      <c r="GB316" s="354"/>
      <c r="GC316" s="354"/>
      <c r="GD316" s="354"/>
      <c r="GE316" s="354"/>
      <c r="GF316" s="354"/>
      <c r="GG316" s="354"/>
      <c r="GH316" s="354"/>
      <c r="GI316" s="354"/>
      <c r="GJ316" s="354"/>
      <c r="GK316" s="354"/>
      <c r="GL316" s="354"/>
      <c r="GM316" s="354"/>
      <c r="GN316" s="354"/>
      <c r="GO316" s="354"/>
      <c r="GP316" s="354"/>
      <c r="GQ316" s="354"/>
      <c r="GR316" s="354"/>
      <c r="GS316" s="354"/>
      <c r="GT316" s="354"/>
      <c r="GU316" s="354"/>
      <c r="GV316" s="354"/>
      <c r="GW316" s="354"/>
      <c r="GX316" s="354"/>
      <c r="GY316" s="354"/>
      <c r="GZ316" s="354"/>
      <c r="HA316" s="354"/>
      <c r="HB316" s="354"/>
      <c r="HC316" s="354"/>
      <c r="HD316" s="354"/>
      <c r="HE316" s="354"/>
      <c r="HF316" s="354"/>
      <c r="HG316" s="354"/>
      <c r="HH316" s="354"/>
      <c r="HI316" s="354"/>
      <c r="HJ316" s="354"/>
      <c r="HK316" s="354"/>
      <c r="HL316" s="354"/>
      <c r="HM316" s="354"/>
      <c r="HN316" s="354"/>
      <c r="HO316" s="354"/>
      <c r="HP316" s="354"/>
      <c r="HQ316" s="354"/>
      <c r="HR316" s="354"/>
      <c r="HS316" s="354"/>
      <c r="HT316" s="354"/>
      <c r="HU316" s="354"/>
      <c r="HV316" s="354"/>
      <c r="HW316" s="354"/>
      <c r="HX316" s="354"/>
      <c r="HY316" s="354"/>
      <c r="HZ316" s="354"/>
      <c r="IA316" s="354"/>
      <c r="IB316" s="354"/>
      <c r="IC316" s="354"/>
      <c r="ID316" s="354"/>
      <c r="IE316" s="354"/>
    </row>
    <row r="317" spans="1:239" s="101" customFormat="1" ht="25.5">
      <c r="A317" s="92">
        <v>1</v>
      </c>
      <c r="B317" s="356" t="s">
        <v>298</v>
      </c>
      <c r="C317" s="357"/>
      <c r="D317" s="358"/>
      <c r="E317" s="123" t="s">
        <v>71</v>
      </c>
      <c r="F317" s="96" t="s">
        <v>575</v>
      </c>
      <c r="G317" s="96"/>
      <c r="H317" s="61" t="s">
        <v>101</v>
      </c>
      <c r="I317" s="29">
        <v>2017</v>
      </c>
      <c r="J317" s="29">
        <v>2018</v>
      </c>
      <c r="K317" s="359" t="s">
        <v>949</v>
      </c>
      <c r="L317" s="57">
        <v>12177</v>
      </c>
      <c r="M317" s="57"/>
      <c r="N317" s="57">
        <v>2000</v>
      </c>
      <c r="O317" s="59">
        <v>2000</v>
      </c>
      <c r="P317" s="59"/>
      <c r="Q317" s="59">
        <v>2000</v>
      </c>
      <c r="R317" s="57">
        <v>5819.3883000000005</v>
      </c>
      <c r="S317" s="57"/>
      <c r="T317" s="57">
        <v>2000</v>
      </c>
      <c r="U317" s="337" t="s">
        <v>810</v>
      </c>
      <c r="V317" s="124"/>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c r="CC317" s="124"/>
      <c r="CD317" s="124"/>
      <c r="CE317" s="124"/>
      <c r="CF317" s="124"/>
      <c r="CG317" s="124"/>
      <c r="CH317" s="124"/>
      <c r="CI317" s="124"/>
      <c r="CJ317" s="124"/>
      <c r="CK317" s="124"/>
      <c r="CL317" s="124"/>
      <c r="CM317" s="124"/>
      <c r="CN317" s="124"/>
      <c r="CO317" s="124"/>
      <c r="CP317" s="124"/>
      <c r="CQ317" s="124"/>
      <c r="CR317" s="124"/>
      <c r="CS317" s="124"/>
      <c r="CT317" s="124"/>
      <c r="CU317" s="124"/>
      <c r="CV317" s="124"/>
      <c r="CW317" s="124"/>
      <c r="CX317" s="124"/>
      <c r="CY317" s="124"/>
      <c r="CZ317" s="124"/>
      <c r="DA317" s="124"/>
      <c r="DB317" s="124"/>
      <c r="DC317" s="124"/>
      <c r="DD317" s="124"/>
      <c r="DE317" s="124"/>
      <c r="DF317" s="124"/>
      <c r="DG317" s="124"/>
      <c r="DH317" s="124"/>
      <c r="DI317" s="124"/>
      <c r="DJ317" s="124"/>
      <c r="DK317" s="124"/>
      <c r="DL317" s="124"/>
      <c r="DM317" s="124"/>
      <c r="DN317" s="124"/>
      <c r="DO317" s="124"/>
      <c r="DP317" s="124"/>
      <c r="DQ317" s="124"/>
      <c r="DR317" s="124"/>
      <c r="DS317" s="124"/>
      <c r="DT317" s="124"/>
      <c r="DU317" s="124"/>
      <c r="DV317" s="124"/>
      <c r="DW317" s="124"/>
      <c r="DX317" s="124"/>
      <c r="DY317" s="124"/>
      <c r="DZ317" s="124"/>
      <c r="EA317" s="124"/>
      <c r="EB317" s="124"/>
      <c r="EC317" s="124"/>
      <c r="ED317" s="124"/>
      <c r="EE317" s="124"/>
      <c r="EF317" s="124"/>
      <c r="EG317" s="124"/>
      <c r="EH317" s="124"/>
      <c r="EI317" s="124"/>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4"/>
      <c r="FU317" s="124"/>
      <c r="FV317" s="124"/>
      <c r="FW317" s="124"/>
      <c r="FX317" s="124"/>
      <c r="FY317" s="124"/>
      <c r="FZ317" s="124"/>
      <c r="GA317" s="124"/>
      <c r="GB317" s="124"/>
      <c r="GC317" s="124"/>
      <c r="GD317" s="124"/>
      <c r="GE317" s="124"/>
      <c r="GF317" s="124"/>
      <c r="GG317" s="124"/>
      <c r="GH317" s="124"/>
      <c r="GI317" s="124"/>
      <c r="GJ317" s="124"/>
      <c r="GK317" s="124"/>
      <c r="GL317" s="124"/>
      <c r="GM317" s="124"/>
      <c r="GN317" s="124"/>
      <c r="GO317" s="124"/>
      <c r="GP317" s="124"/>
      <c r="GQ317" s="124"/>
      <c r="GR317" s="124"/>
      <c r="GS317" s="124"/>
      <c r="GT317" s="124"/>
      <c r="GU317" s="124"/>
      <c r="GV317" s="124"/>
      <c r="GW317" s="124"/>
      <c r="GX317" s="124"/>
      <c r="GY317" s="124"/>
      <c r="GZ317" s="124"/>
      <c r="HA317" s="124"/>
      <c r="HB317" s="124"/>
      <c r="HC317" s="124"/>
      <c r="HD317" s="124"/>
      <c r="HE317" s="124"/>
      <c r="HF317" s="124"/>
      <c r="HG317" s="124"/>
      <c r="HH317" s="124"/>
      <c r="HI317" s="124"/>
      <c r="HJ317" s="124"/>
      <c r="HK317" s="124"/>
      <c r="HL317" s="124"/>
      <c r="HM317" s="124"/>
      <c r="HN317" s="124"/>
      <c r="HO317" s="124"/>
      <c r="HP317" s="124"/>
      <c r="HQ317" s="124"/>
      <c r="HR317" s="124"/>
      <c r="HS317" s="124"/>
      <c r="HT317" s="124"/>
      <c r="HU317" s="124"/>
      <c r="HV317" s="124"/>
      <c r="HW317" s="124"/>
      <c r="HX317" s="124"/>
      <c r="HY317" s="124"/>
      <c r="HZ317" s="124"/>
      <c r="IA317" s="124"/>
      <c r="IB317" s="124"/>
      <c r="IC317" s="124"/>
      <c r="ID317" s="124"/>
      <c r="IE317" s="124"/>
    </row>
    <row r="318" spans="1:239" s="101" customFormat="1" ht="75">
      <c r="A318" s="92">
        <v>2</v>
      </c>
      <c r="B318" s="510" t="s">
        <v>675</v>
      </c>
      <c r="C318" s="511" t="s">
        <v>676</v>
      </c>
      <c r="D318" s="344">
        <v>2017</v>
      </c>
      <c r="E318" s="56">
        <v>2018</v>
      </c>
      <c r="F318" s="96"/>
      <c r="G318" s="96"/>
      <c r="H318" s="512" t="s">
        <v>676</v>
      </c>
      <c r="I318" s="29">
        <v>2017</v>
      </c>
      <c r="J318" s="29">
        <v>2018</v>
      </c>
      <c r="K318" s="359" t="s">
        <v>677</v>
      </c>
      <c r="L318" s="57">
        <v>3473</v>
      </c>
      <c r="M318" s="57"/>
      <c r="N318" s="57">
        <v>3473</v>
      </c>
      <c r="O318" s="59"/>
      <c r="P318" s="59"/>
      <c r="Q318" s="59"/>
      <c r="R318" s="57"/>
      <c r="S318" s="57"/>
      <c r="T318" s="57">
        <v>895</v>
      </c>
      <c r="U318" s="337" t="s">
        <v>928</v>
      </c>
      <c r="V318" s="124"/>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c r="CC318" s="124"/>
      <c r="CD318" s="124"/>
      <c r="CE318" s="124"/>
      <c r="CF318" s="124"/>
      <c r="CG318" s="124"/>
      <c r="CH318" s="124"/>
      <c r="CI318" s="124"/>
      <c r="CJ318" s="124"/>
      <c r="CK318" s="124"/>
      <c r="CL318" s="124"/>
      <c r="CM318" s="124"/>
      <c r="CN318" s="124"/>
      <c r="CO318" s="124"/>
      <c r="CP318" s="124"/>
      <c r="CQ318" s="124"/>
      <c r="CR318" s="124"/>
      <c r="CS318" s="124"/>
      <c r="CT318" s="124"/>
      <c r="CU318" s="124"/>
      <c r="CV318" s="124"/>
      <c r="CW318" s="124"/>
      <c r="CX318" s="124"/>
      <c r="CY318" s="124"/>
      <c r="CZ318" s="124"/>
      <c r="DA318" s="124"/>
      <c r="DB318" s="124"/>
      <c r="DC318" s="124"/>
      <c r="DD318" s="124"/>
      <c r="DE318" s="124"/>
      <c r="DF318" s="124"/>
      <c r="DG318" s="124"/>
      <c r="DH318" s="124"/>
      <c r="DI318" s="124"/>
      <c r="DJ318" s="124"/>
      <c r="DK318" s="124"/>
      <c r="DL318" s="124"/>
      <c r="DM318" s="124"/>
      <c r="DN318" s="124"/>
      <c r="DO318" s="124"/>
      <c r="DP318" s="124"/>
      <c r="DQ318" s="124"/>
      <c r="DR318" s="124"/>
      <c r="DS318" s="124"/>
      <c r="DT318" s="124"/>
      <c r="DU318" s="124"/>
      <c r="DV318" s="124"/>
      <c r="DW318" s="124"/>
      <c r="DX318" s="124"/>
      <c r="DY318" s="124"/>
      <c r="DZ318" s="124"/>
      <c r="EA318" s="124"/>
      <c r="EB318" s="124"/>
      <c r="EC318" s="124"/>
      <c r="ED318" s="124"/>
      <c r="EE318" s="124"/>
      <c r="EF318" s="124"/>
      <c r="EG318" s="124"/>
      <c r="EH318" s="124"/>
      <c r="EI318" s="124"/>
      <c r="EJ318" s="124"/>
      <c r="EK318" s="124"/>
      <c r="EL318" s="124"/>
      <c r="EM318" s="124"/>
      <c r="EN318" s="124"/>
      <c r="EO318" s="124"/>
      <c r="EP318" s="124"/>
      <c r="EQ318" s="124"/>
      <c r="ER318" s="124"/>
      <c r="ES318" s="124"/>
      <c r="ET318" s="124"/>
      <c r="EU318" s="124"/>
      <c r="EV318" s="124"/>
      <c r="EW318" s="124"/>
      <c r="EX318" s="124"/>
      <c r="EY318" s="124"/>
      <c r="EZ318" s="124"/>
      <c r="FA318" s="124"/>
      <c r="FB318" s="124"/>
      <c r="FC318" s="124"/>
      <c r="FD318" s="124"/>
      <c r="FE318" s="124"/>
      <c r="FF318" s="124"/>
      <c r="FG318" s="124"/>
      <c r="FH318" s="124"/>
      <c r="FI318" s="124"/>
      <c r="FJ318" s="124"/>
      <c r="FK318" s="124"/>
      <c r="FL318" s="124"/>
      <c r="FM318" s="124"/>
      <c r="FN318" s="124"/>
      <c r="FO318" s="124"/>
      <c r="FP318" s="124"/>
      <c r="FQ318" s="124"/>
      <c r="FR318" s="124"/>
      <c r="FS318" s="124"/>
      <c r="FT318" s="124"/>
      <c r="FU318" s="124"/>
      <c r="FV318" s="124"/>
      <c r="FW318" s="124"/>
      <c r="FX318" s="124"/>
      <c r="FY318" s="124"/>
      <c r="FZ318" s="124"/>
      <c r="GA318" s="124"/>
      <c r="GB318" s="124"/>
      <c r="GC318" s="124"/>
      <c r="GD318" s="124"/>
      <c r="GE318" s="124"/>
      <c r="GF318" s="124"/>
      <c r="GG318" s="124"/>
      <c r="GH318" s="124"/>
      <c r="GI318" s="124"/>
      <c r="GJ318" s="124"/>
      <c r="GK318" s="124"/>
      <c r="GL318" s="124"/>
      <c r="GM318" s="124"/>
      <c r="GN318" s="124"/>
      <c r="GO318" s="124"/>
      <c r="GP318" s="124"/>
      <c r="GQ318" s="124"/>
      <c r="GR318" s="124"/>
      <c r="GS318" s="124"/>
      <c r="GT318" s="124"/>
      <c r="GU318" s="124"/>
      <c r="GV318" s="124"/>
      <c r="GW318" s="124"/>
      <c r="GX318" s="124"/>
      <c r="GY318" s="124"/>
      <c r="GZ318" s="124"/>
      <c r="HA318" s="124"/>
      <c r="HB318" s="124"/>
      <c r="HC318" s="124"/>
      <c r="HD318" s="124"/>
      <c r="HE318" s="124"/>
      <c r="HF318" s="124"/>
      <c r="HG318" s="124"/>
      <c r="HH318" s="124"/>
      <c r="HI318" s="124"/>
      <c r="HJ318" s="124"/>
      <c r="HK318" s="124"/>
      <c r="HL318" s="124"/>
      <c r="HM318" s="124"/>
      <c r="HN318" s="124"/>
      <c r="HO318" s="124"/>
      <c r="HP318" s="124"/>
      <c r="HQ318" s="124"/>
      <c r="HR318" s="124"/>
      <c r="HS318" s="124"/>
      <c r="HT318" s="124"/>
      <c r="HU318" s="124"/>
      <c r="HV318" s="124"/>
      <c r="HW318" s="124"/>
      <c r="HX318" s="124"/>
      <c r="HY318" s="124"/>
      <c r="HZ318" s="124"/>
      <c r="IA318" s="124"/>
      <c r="IB318" s="124"/>
      <c r="IC318" s="124"/>
      <c r="ID318" s="124"/>
      <c r="IE318" s="124"/>
    </row>
    <row r="319" spans="1:239" s="101" customFormat="1" ht="47.25">
      <c r="A319" s="92">
        <v>3</v>
      </c>
      <c r="B319" s="11" t="s">
        <v>678</v>
      </c>
      <c r="C319" s="357"/>
      <c r="D319" s="358"/>
      <c r="E319" s="123"/>
      <c r="F319" s="96"/>
      <c r="G319" s="96"/>
      <c r="H319" s="25" t="s">
        <v>10</v>
      </c>
      <c r="I319" s="56">
        <v>2017</v>
      </c>
      <c r="J319" s="56">
        <v>2019</v>
      </c>
      <c r="K319" s="359" t="s">
        <v>950</v>
      </c>
      <c r="L319" s="57">
        <v>810</v>
      </c>
      <c r="M319" s="57">
        <v>810</v>
      </c>
      <c r="N319" s="57">
        <v>810</v>
      </c>
      <c r="O319" s="59"/>
      <c r="P319" s="59"/>
      <c r="Q319" s="59"/>
      <c r="R319" s="57"/>
      <c r="S319" s="57"/>
      <c r="T319" s="57">
        <v>729</v>
      </c>
      <c r="U319" s="337" t="s">
        <v>929</v>
      </c>
      <c r="V319" s="124"/>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c r="CC319" s="124"/>
      <c r="CD319" s="124"/>
      <c r="CE319" s="124"/>
      <c r="CF319" s="124"/>
      <c r="CG319" s="124"/>
      <c r="CH319" s="124"/>
      <c r="CI319" s="124"/>
      <c r="CJ319" s="124"/>
      <c r="CK319" s="124"/>
      <c r="CL319" s="124"/>
      <c r="CM319" s="124"/>
      <c r="CN319" s="124"/>
      <c r="CO319" s="124"/>
      <c r="CP319" s="124"/>
      <c r="CQ319" s="124"/>
      <c r="CR319" s="124"/>
      <c r="CS319" s="124"/>
      <c r="CT319" s="124"/>
      <c r="CU319" s="124"/>
      <c r="CV319" s="124"/>
      <c r="CW319" s="124"/>
      <c r="CX319" s="124"/>
      <c r="CY319" s="124"/>
      <c r="CZ319" s="124"/>
      <c r="DA319" s="124"/>
      <c r="DB319" s="124"/>
      <c r="DC319" s="124"/>
      <c r="DD319" s="124"/>
      <c r="DE319" s="124"/>
      <c r="DF319" s="124"/>
      <c r="DG319" s="124"/>
      <c r="DH319" s="124"/>
      <c r="DI319" s="124"/>
      <c r="DJ319" s="124"/>
      <c r="DK319" s="124"/>
      <c r="DL319" s="124"/>
      <c r="DM319" s="124"/>
      <c r="DN319" s="124"/>
      <c r="DO319" s="124"/>
      <c r="DP319" s="124"/>
      <c r="DQ319" s="124"/>
      <c r="DR319" s="124"/>
      <c r="DS319" s="124"/>
      <c r="DT319" s="124"/>
      <c r="DU319" s="124"/>
      <c r="DV319" s="124"/>
      <c r="DW319" s="124"/>
      <c r="DX319" s="124"/>
      <c r="DY319" s="124"/>
      <c r="DZ319" s="124"/>
      <c r="EA319" s="124"/>
      <c r="EB319" s="124"/>
      <c r="EC319" s="124"/>
      <c r="ED319" s="124"/>
      <c r="EE319" s="124"/>
      <c r="EF319" s="124"/>
      <c r="EG319" s="124"/>
      <c r="EH319" s="124"/>
      <c r="EI319" s="124"/>
      <c r="EJ319" s="124"/>
      <c r="EK319" s="124"/>
      <c r="EL319" s="124"/>
      <c r="EM319" s="124"/>
      <c r="EN319" s="124"/>
      <c r="EO319" s="124"/>
      <c r="EP319" s="124"/>
      <c r="EQ319" s="124"/>
      <c r="ER319" s="124"/>
      <c r="ES319" s="124"/>
      <c r="ET319" s="124"/>
      <c r="EU319" s="124"/>
      <c r="EV319" s="124"/>
      <c r="EW319" s="124"/>
      <c r="EX319" s="124"/>
      <c r="EY319" s="124"/>
      <c r="EZ319" s="124"/>
      <c r="FA319" s="124"/>
      <c r="FB319" s="124"/>
      <c r="FC319" s="124"/>
      <c r="FD319" s="124"/>
      <c r="FE319" s="124"/>
      <c r="FF319" s="124"/>
      <c r="FG319" s="124"/>
      <c r="FH319" s="124"/>
      <c r="FI319" s="124"/>
      <c r="FJ319" s="124"/>
      <c r="FK319" s="124"/>
      <c r="FL319" s="124"/>
      <c r="FM319" s="124"/>
      <c r="FN319" s="124"/>
      <c r="FO319" s="124"/>
      <c r="FP319" s="124"/>
      <c r="FQ319" s="124"/>
      <c r="FR319" s="124"/>
      <c r="FS319" s="124"/>
      <c r="FT319" s="124"/>
      <c r="FU319" s="124"/>
      <c r="FV319" s="124"/>
      <c r="FW319" s="124"/>
      <c r="FX319" s="124"/>
      <c r="FY319" s="124"/>
      <c r="FZ319" s="124"/>
      <c r="GA319" s="124"/>
      <c r="GB319" s="124"/>
      <c r="GC319" s="124"/>
      <c r="GD319" s="124"/>
      <c r="GE319" s="124"/>
      <c r="GF319" s="124"/>
      <c r="GG319" s="124"/>
      <c r="GH319" s="124"/>
      <c r="GI319" s="124"/>
      <c r="GJ319" s="124"/>
      <c r="GK319" s="124"/>
      <c r="GL319" s="124"/>
      <c r="GM319" s="124"/>
      <c r="GN319" s="124"/>
      <c r="GO319" s="124"/>
      <c r="GP319" s="124"/>
      <c r="GQ319" s="124"/>
      <c r="GR319" s="124"/>
      <c r="GS319" s="124"/>
      <c r="GT319" s="124"/>
      <c r="GU319" s="124"/>
      <c r="GV319" s="124"/>
      <c r="GW319" s="124"/>
      <c r="GX319" s="124"/>
      <c r="GY319" s="124"/>
      <c r="GZ319" s="124"/>
      <c r="HA319" s="124"/>
      <c r="HB319" s="124"/>
      <c r="HC319" s="124"/>
      <c r="HD319" s="124"/>
      <c r="HE319" s="124"/>
      <c r="HF319" s="124"/>
      <c r="HG319" s="124"/>
      <c r="HH319" s="124"/>
      <c r="HI319" s="124"/>
      <c r="HJ319" s="124"/>
      <c r="HK319" s="124"/>
      <c r="HL319" s="124"/>
      <c r="HM319" s="124"/>
      <c r="HN319" s="124"/>
      <c r="HO319" s="124"/>
      <c r="HP319" s="124"/>
      <c r="HQ319" s="124"/>
      <c r="HR319" s="124"/>
      <c r="HS319" s="124"/>
      <c r="HT319" s="124"/>
      <c r="HU319" s="124"/>
      <c r="HV319" s="124"/>
      <c r="HW319" s="124"/>
      <c r="HX319" s="124"/>
      <c r="HY319" s="124"/>
      <c r="HZ319" s="124"/>
      <c r="IA319" s="124"/>
      <c r="IB319" s="124"/>
      <c r="IC319" s="124"/>
      <c r="ID319" s="124"/>
      <c r="IE319" s="124"/>
    </row>
    <row r="320" spans="1:239" s="101" customFormat="1" ht="31.5">
      <c r="A320" s="92">
        <v>4</v>
      </c>
      <c r="B320" s="65" t="s">
        <v>679</v>
      </c>
      <c r="C320" s="357"/>
      <c r="D320" s="358"/>
      <c r="E320" s="123"/>
      <c r="F320" s="96"/>
      <c r="G320" s="96"/>
      <c r="H320" s="66" t="s">
        <v>95</v>
      </c>
      <c r="I320" s="56">
        <v>2017</v>
      </c>
      <c r="J320" s="56">
        <v>2019</v>
      </c>
      <c r="K320" s="359" t="s">
        <v>951</v>
      </c>
      <c r="L320" s="57">
        <v>2600</v>
      </c>
      <c r="M320" s="59">
        <v>1000</v>
      </c>
      <c r="N320" s="57">
        <v>2600</v>
      </c>
      <c r="O320" s="59"/>
      <c r="P320" s="59"/>
      <c r="Q320" s="59"/>
      <c r="R320" s="57"/>
      <c r="S320" s="57"/>
      <c r="T320" s="57">
        <v>900</v>
      </c>
      <c r="U320" s="337" t="s">
        <v>762</v>
      </c>
      <c r="V320" s="124"/>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c r="CC320" s="124"/>
      <c r="CD320" s="124"/>
      <c r="CE320" s="124"/>
      <c r="CF320" s="124"/>
      <c r="CG320" s="124"/>
      <c r="CH320" s="124"/>
      <c r="CI320" s="124"/>
      <c r="CJ320" s="124"/>
      <c r="CK320" s="124"/>
      <c r="CL320" s="124"/>
      <c r="CM320" s="124"/>
      <c r="CN320" s="124"/>
      <c r="CO320" s="124"/>
      <c r="CP320" s="124"/>
      <c r="CQ320" s="124"/>
      <c r="CR320" s="124"/>
      <c r="CS320" s="124"/>
      <c r="CT320" s="124"/>
      <c r="CU320" s="124"/>
      <c r="CV320" s="124"/>
      <c r="CW320" s="124"/>
      <c r="CX320" s="124"/>
      <c r="CY320" s="124"/>
      <c r="CZ320" s="124"/>
      <c r="DA320" s="124"/>
      <c r="DB320" s="124"/>
      <c r="DC320" s="124"/>
      <c r="DD320" s="124"/>
      <c r="DE320" s="124"/>
      <c r="DF320" s="124"/>
      <c r="DG320" s="124"/>
      <c r="DH320" s="124"/>
      <c r="DI320" s="124"/>
      <c r="DJ320" s="124"/>
      <c r="DK320" s="124"/>
      <c r="DL320" s="124"/>
      <c r="DM320" s="124"/>
      <c r="DN320" s="124"/>
      <c r="DO320" s="124"/>
      <c r="DP320" s="124"/>
      <c r="DQ320" s="124"/>
      <c r="DR320" s="124"/>
      <c r="DS320" s="124"/>
      <c r="DT320" s="124"/>
      <c r="DU320" s="124"/>
      <c r="DV320" s="124"/>
      <c r="DW320" s="124"/>
      <c r="DX320" s="124"/>
      <c r="DY320" s="124"/>
      <c r="DZ320" s="124"/>
      <c r="EA320" s="124"/>
      <c r="EB320" s="124"/>
      <c r="EC320" s="124"/>
      <c r="ED320" s="124"/>
      <c r="EE320" s="124"/>
      <c r="EF320" s="124"/>
      <c r="EG320" s="124"/>
      <c r="EH320" s="124"/>
      <c r="EI320" s="124"/>
      <c r="EJ320" s="124"/>
      <c r="EK320" s="124"/>
      <c r="EL320" s="124"/>
      <c r="EM320" s="124"/>
      <c r="EN320" s="124"/>
      <c r="EO320" s="124"/>
      <c r="EP320" s="124"/>
      <c r="EQ320" s="124"/>
      <c r="ER320" s="124"/>
      <c r="ES320" s="124"/>
      <c r="ET320" s="124"/>
      <c r="EU320" s="124"/>
      <c r="EV320" s="124"/>
      <c r="EW320" s="124"/>
      <c r="EX320" s="124"/>
      <c r="EY320" s="124"/>
      <c r="EZ320" s="124"/>
      <c r="FA320" s="124"/>
      <c r="FB320" s="124"/>
      <c r="FC320" s="124"/>
      <c r="FD320" s="124"/>
      <c r="FE320" s="124"/>
      <c r="FF320" s="124"/>
      <c r="FG320" s="124"/>
      <c r="FH320" s="124"/>
      <c r="FI320" s="124"/>
      <c r="FJ320" s="124"/>
      <c r="FK320" s="124"/>
      <c r="FL320" s="124"/>
      <c r="FM320" s="124"/>
      <c r="FN320" s="124"/>
      <c r="FO320" s="124"/>
      <c r="FP320" s="124"/>
      <c r="FQ320" s="124"/>
      <c r="FR320" s="124"/>
      <c r="FS320" s="124"/>
      <c r="FT320" s="124"/>
      <c r="FU320" s="124"/>
      <c r="FV320" s="124"/>
      <c r="FW320" s="124"/>
      <c r="FX320" s="124"/>
      <c r="FY320" s="124"/>
      <c r="FZ320" s="124"/>
      <c r="GA320" s="124"/>
      <c r="GB320" s="124"/>
      <c r="GC320" s="124"/>
      <c r="GD320" s="124"/>
      <c r="GE320" s="124"/>
      <c r="GF320" s="124"/>
      <c r="GG320" s="124"/>
      <c r="GH320" s="124"/>
      <c r="GI320" s="124"/>
      <c r="GJ320" s="124"/>
      <c r="GK320" s="124"/>
      <c r="GL320" s="124"/>
      <c r="GM320" s="124"/>
      <c r="GN320" s="124"/>
      <c r="GO320" s="124"/>
      <c r="GP320" s="124"/>
      <c r="GQ320" s="124"/>
      <c r="GR320" s="124"/>
      <c r="GS320" s="124"/>
      <c r="GT320" s="124"/>
      <c r="GU320" s="124"/>
      <c r="GV320" s="124"/>
      <c r="GW320" s="124"/>
      <c r="GX320" s="124"/>
      <c r="GY320" s="124"/>
      <c r="GZ320" s="124"/>
      <c r="HA320" s="124"/>
      <c r="HB320" s="124"/>
      <c r="HC320" s="124"/>
      <c r="HD320" s="124"/>
      <c r="HE320" s="124"/>
      <c r="HF320" s="124"/>
      <c r="HG320" s="124"/>
      <c r="HH320" s="124"/>
      <c r="HI320" s="124"/>
      <c r="HJ320" s="124"/>
      <c r="HK320" s="124"/>
      <c r="HL320" s="124"/>
      <c r="HM320" s="124"/>
      <c r="HN320" s="124"/>
      <c r="HO320" s="124"/>
      <c r="HP320" s="124"/>
      <c r="HQ320" s="124"/>
      <c r="HR320" s="124"/>
      <c r="HS320" s="124"/>
      <c r="HT320" s="124"/>
      <c r="HU320" s="124"/>
      <c r="HV320" s="124"/>
      <c r="HW320" s="124"/>
      <c r="HX320" s="124"/>
      <c r="HY320" s="124"/>
      <c r="HZ320" s="124"/>
      <c r="IA320" s="124"/>
      <c r="IB320" s="124"/>
      <c r="IC320" s="124"/>
      <c r="ID320" s="124"/>
      <c r="IE320" s="124"/>
    </row>
    <row r="321" spans="1:239" s="101" customFormat="1" ht="31.5">
      <c r="A321" s="92">
        <v>5</v>
      </c>
      <c r="B321" s="11" t="s">
        <v>680</v>
      </c>
      <c r="C321" s="357"/>
      <c r="D321" s="358"/>
      <c r="E321" s="123"/>
      <c r="F321" s="96"/>
      <c r="G321" s="96"/>
      <c r="H321" s="12" t="s">
        <v>15</v>
      </c>
      <c r="I321" s="56">
        <v>2017</v>
      </c>
      <c r="J321" s="56">
        <v>2019</v>
      </c>
      <c r="K321" s="359" t="s">
        <v>681</v>
      </c>
      <c r="L321" s="57">
        <v>6995</v>
      </c>
      <c r="M321" s="57">
        <v>3000</v>
      </c>
      <c r="N321" s="57">
        <v>6995</v>
      </c>
      <c r="O321" s="59"/>
      <c r="P321" s="59"/>
      <c r="Q321" s="59"/>
      <c r="R321" s="57"/>
      <c r="S321" s="57"/>
      <c r="T321" s="57">
        <v>500</v>
      </c>
      <c r="U321" s="337" t="s">
        <v>969</v>
      </c>
      <c r="V321" s="124"/>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c r="CC321" s="124"/>
      <c r="CD321" s="124"/>
      <c r="CE321" s="124"/>
      <c r="CF321" s="124"/>
      <c r="CG321" s="124"/>
      <c r="CH321" s="124"/>
      <c r="CI321" s="124"/>
      <c r="CJ321" s="124"/>
      <c r="CK321" s="124"/>
      <c r="CL321" s="124"/>
      <c r="CM321" s="124"/>
      <c r="CN321" s="124"/>
      <c r="CO321" s="124"/>
      <c r="CP321" s="124"/>
      <c r="CQ321" s="124"/>
      <c r="CR321" s="124"/>
      <c r="CS321" s="124"/>
      <c r="CT321" s="124"/>
      <c r="CU321" s="124"/>
      <c r="CV321" s="124"/>
      <c r="CW321" s="124"/>
      <c r="CX321" s="124"/>
      <c r="CY321" s="124"/>
      <c r="CZ321" s="124"/>
      <c r="DA321" s="124"/>
      <c r="DB321" s="124"/>
      <c r="DC321" s="124"/>
      <c r="DD321" s="124"/>
      <c r="DE321" s="124"/>
      <c r="DF321" s="124"/>
      <c r="DG321" s="124"/>
      <c r="DH321" s="124"/>
      <c r="DI321" s="124"/>
      <c r="DJ321" s="124"/>
      <c r="DK321" s="124"/>
      <c r="DL321" s="124"/>
      <c r="DM321" s="124"/>
      <c r="DN321" s="124"/>
      <c r="DO321" s="124"/>
      <c r="DP321" s="124"/>
      <c r="DQ321" s="124"/>
      <c r="DR321" s="124"/>
      <c r="DS321" s="124"/>
      <c r="DT321" s="124"/>
      <c r="DU321" s="124"/>
      <c r="DV321" s="124"/>
      <c r="DW321" s="124"/>
      <c r="DX321" s="124"/>
      <c r="DY321" s="124"/>
      <c r="DZ321" s="124"/>
      <c r="EA321" s="124"/>
      <c r="EB321" s="124"/>
      <c r="EC321" s="124"/>
      <c r="ED321" s="124"/>
      <c r="EE321" s="124"/>
      <c r="EF321" s="124"/>
      <c r="EG321" s="124"/>
      <c r="EH321" s="124"/>
      <c r="EI321" s="124"/>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4"/>
      <c r="FU321" s="124"/>
      <c r="FV321" s="124"/>
      <c r="FW321" s="124"/>
      <c r="FX321" s="124"/>
      <c r="FY321" s="124"/>
      <c r="FZ321" s="124"/>
      <c r="GA321" s="124"/>
      <c r="GB321" s="124"/>
      <c r="GC321" s="124"/>
      <c r="GD321" s="124"/>
      <c r="GE321" s="124"/>
      <c r="GF321" s="124"/>
      <c r="GG321" s="124"/>
      <c r="GH321" s="124"/>
      <c r="GI321" s="124"/>
      <c r="GJ321" s="124"/>
      <c r="GK321" s="124"/>
      <c r="GL321" s="124"/>
      <c r="GM321" s="124"/>
      <c r="GN321" s="124"/>
      <c r="GO321" s="124"/>
      <c r="GP321" s="124"/>
      <c r="GQ321" s="124"/>
      <c r="GR321" s="124"/>
      <c r="GS321" s="124"/>
      <c r="GT321" s="124"/>
      <c r="GU321" s="124"/>
      <c r="GV321" s="124"/>
      <c r="GW321" s="124"/>
      <c r="GX321" s="124"/>
      <c r="GY321" s="124"/>
      <c r="GZ321" s="124"/>
      <c r="HA321" s="124"/>
      <c r="HB321" s="124"/>
      <c r="HC321" s="124"/>
      <c r="HD321" s="124"/>
      <c r="HE321" s="124"/>
      <c r="HF321" s="124"/>
      <c r="HG321" s="124"/>
      <c r="HH321" s="124"/>
      <c r="HI321" s="124"/>
      <c r="HJ321" s="124"/>
      <c r="HK321" s="124"/>
      <c r="HL321" s="124"/>
      <c r="HM321" s="124"/>
      <c r="HN321" s="124"/>
      <c r="HO321" s="124"/>
      <c r="HP321" s="124"/>
      <c r="HQ321" s="124"/>
      <c r="HR321" s="124"/>
      <c r="HS321" s="124"/>
      <c r="HT321" s="124"/>
      <c r="HU321" s="124"/>
      <c r="HV321" s="124"/>
      <c r="HW321" s="124"/>
      <c r="HX321" s="124"/>
      <c r="HY321" s="124"/>
      <c r="HZ321" s="124"/>
      <c r="IA321" s="124"/>
      <c r="IB321" s="124"/>
      <c r="IC321" s="124"/>
      <c r="ID321" s="124"/>
      <c r="IE321" s="124"/>
    </row>
    <row r="322" spans="1:239" s="101" customFormat="1" ht="25.5" customHeight="1">
      <c r="A322" s="92">
        <v>6</v>
      </c>
      <c r="B322" s="67" t="s">
        <v>682</v>
      </c>
      <c r="C322" s="357"/>
      <c r="D322" s="358"/>
      <c r="E322" s="123"/>
      <c r="F322" s="96"/>
      <c r="G322" s="96"/>
      <c r="H322" s="66" t="s">
        <v>95</v>
      </c>
      <c r="I322" s="56">
        <v>2017</v>
      </c>
      <c r="J322" s="56">
        <v>2019</v>
      </c>
      <c r="K322" s="359" t="s">
        <v>952</v>
      </c>
      <c r="L322" s="57">
        <v>3000</v>
      </c>
      <c r="M322" s="59">
        <f>L322</f>
        <v>3000</v>
      </c>
      <c r="N322" s="57">
        <v>3000</v>
      </c>
      <c r="O322" s="59"/>
      <c r="P322" s="59"/>
      <c r="Q322" s="59"/>
      <c r="R322" s="57"/>
      <c r="S322" s="57"/>
      <c r="T322" s="57">
        <v>500</v>
      </c>
      <c r="U322" s="337" t="s">
        <v>784</v>
      </c>
      <c r="V322" s="124"/>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c r="CC322" s="124"/>
      <c r="CD322" s="124"/>
      <c r="CE322" s="124"/>
      <c r="CF322" s="124"/>
      <c r="CG322" s="124"/>
      <c r="CH322" s="124"/>
      <c r="CI322" s="124"/>
      <c r="CJ322" s="124"/>
      <c r="CK322" s="124"/>
      <c r="CL322" s="124"/>
      <c r="CM322" s="124"/>
      <c r="CN322" s="124"/>
      <c r="CO322" s="124"/>
      <c r="CP322" s="124"/>
      <c r="CQ322" s="124"/>
      <c r="CR322" s="124"/>
      <c r="CS322" s="124"/>
      <c r="CT322" s="124"/>
      <c r="CU322" s="124"/>
      <c r="CV322" s="124"/>
      <c r="CW322" s="124"/>
      <c r="CX322" s="124"/>
      <c r="CY322" s="124"/>
      <c r="CZ322" s="124"/>
      <c r="DA322" s="124"/>
      <c r="DB322" s="124"/>
      <c r="DC322" s="124"/>
      <c r="DD322" s="124"/>
      <c r="DE322" s="124"/>
      <c r="DF322" s="124"/>
      <c r="DG322" s="124"/>
      <c r="DH322" s="124"/>
      <c r="DI322" s="124"/>
      <c r="DJ322" s="124"/>
      <c r="DK322" s="124"/>
      <c r="DL322" s="124"/>
      <c r="DM322" s="124"/>
      <c r="DN322" s="124"/>
      <c r="DO322" s="124"/>
      <c r="DP322" s="124"/>
      <c r="DQ322" s="124"/>
      <c r="DR322" s="124"/>
      <c r="DS322" s="124"/>
      <c r="DT322" s="124"/>
      <c r="DU322" s="124"/>
      <c r="DV322" s="124"/>
      <c r="DW322" s="124"/>
      <c r="DX322" s="124"/>
      <c r="DY322" s="124"/>
      <c r="DZ322" s="124"/>
      <c r="EA322" s="124"/>
      <c r="EB322" s="124"/>
      <c r="EC322" s="124"/>
      <c r="ED322" s="124"/>
      <c r="EE322" s="124"/>
      <c r="EF322" s="124"/>
      <c r="EG322" s="124"/>
      <c r="EH322" s="124"/>
      <c r="EI322" s="124"/>
      <c r="EJ322" s="124"/>
      <c r="EK322" s="124"/>
      <c r="EL322" s="124"/>
      <c r="EM322" s="124"/>
      <c r="EN322" s="124"/>
      <c r="EO322" s="124"/>
      <c r="EP322" s="124"/>
      <c r="EQ322" s="124"/>
      <c r="ER322" s="124"/>
      <c r="ES322" s="124"/>
      <c r="ET322" s="124"/>
      <c r="EU322" s="124"/>
      <c r="EV322" s="124"/>
      <c r="EW322" s="124"/>
      <c r="EX322" s="124"/>
      <c r="EY322" s="124"/>
      <c r="EZ322" s="124"/>
      <c r="FA322" s="124"/>
      <c r="FB322" s="124"/>
      <c r="FC322" s="124"/>
      <c r="FD322" s="124"/>
      <c r="FE322" s="124"/>
      <c r="FF322" s="124"/>
      <c r="FG322" s="124"/>
      <c r="FH322" s="124"/>
      <c r="FI322" s="124"/>
      <c r="FJ322" s="124"/>
      <c r="FK322" s="124"/>
      <c r="FL322" s="124"/>
      <c r="FM322" s="124"/>
      <c r="FN322" s="124"/>
      <c r="FO322" s="124"/>
      <c r="FP322" s="124"/>
      <c r="FQ322" s="124"/>
      <c r="FR322" s="124"/>
      <c r="FS322" s="124"/>
      <c r="FT322" s="124"/>
      <c r="FU322" s="124"/>
      <c r="FV322" s="124"/>
      <c r="FW322" s="124"/>
      <c r="FX322" s="124"/>
      <c r="FY322" s="124"/>
      <c r="FZ322" s="124"/>
      <c r="GA322" s="124"/>
      <c r="GB322" s="124"/>
      <c r="GC322" s="124"/>
      <c r="GD322" s="124"/>
      <c r="GE322" s="124"/>
      <c r="GF322" s="124"/>
      <c r="GG322" s="124"/>
      <c r="GH322" s="124"/>
      <c r="GI322" s="124"/>
      <c r="GJ322" s="124"/>
      <c r="GK322" s="124"/>
      <c r="GL322" s="124"/>
      <c r="GM322" s="124"/>
      <c r="GN322" s="124"/>
      <c r="GO322" s="124"/>
      <c r="GP322" s="124"/>
      <c r="GQ322" s="124"/>
      <c r="GR322" s="124"/>
      <c r="GS322" s="124"/>
      <c r="GT322" s="124"/>
      <c r="GU322" s="124"/>
      <c r="GV322" s="124"/>
      <c r="GW322" s="124"/>
      <c r="GX322" s="124"/>
      <c r="GY322" s="124"/>
      <c r="GZ322" s="124"/>
      <c r="HA322" s="124"/>
      <c r="HB322" s="124"/>
      <c r="HC322" s="124"/>
      <c r="HD322" s="124"/>
      <c r="HE322" s="124"/>
      <c r="HF322" s="124"/>
      <c r="HG322" s="124"/>
      <c r="HH322" s="124"/>
      <c r="HI322" s="124"/>
      <c r="HJ322" s="124"/>
      <c r="HK322" s="124"/>
      <c r="HL322" s="124"/>
      <c r="HM322" s="124"/>
      <c r="HN322" s="124"/>
      <c r="HO322" s="124"/>
      <c r="HP322" s="124"/>
      <c r="HQ322" s="124"/>
      <c r="HR322" s="124"/>
      <c r="HS322" s="124"/>
      <c r="HT322" s="124"/>
      <c r="HU322" s="124"/>
      <c r="HV322" s="124"/>
      <c r="HW322" s="124"/>
      <c r="HX322" s="124"/>
      <c r="HY322" s="124"/>
      <c r="HZ322" s="124"/>
      <c r="IA322" s="124"/>
      <c r="IB322" s="124"/>
      <c r="IC322" s="124"/>
      <c r="ID322" s="124"/>
      <c r="IE322" s="124"/>
    </row>
    <row r="323" spans="1:239" s="120" customFormat="1" ht="31.5">
      <c r="A323" s="92">
        <v>7</v>
      </c>
      <c r="B323" s="108" t="s">
        <v>291</v>
      </c>
      <c r="C323" s="108"/>
      <c r="D323" s="125"/>
      <c r="E323" s="333" t="s">
        <v>161</v>
      </c>
      <c r="F323" s="334" t="s">
        <v>575</v>
      </c>
      <c r="G323" s="334"/>
      <c r="H323" s="36" t="s">
        <v>10</v>
      </c>
      <c r="I323" s="39">
        <v>2017</v>
      </c>
      <c r="J323" s="39">
        <v>2019</v>
      </c>
      <c r="K323" s="335" t="s">
        <v>292</v>
      </c>
      <c r="L323" s="360">
        <v>3492</v>
      </c>
      <c r="M323" s="360"/>
      <c r="N323" s="360">
        <v>3492</v>
      </c>
      <c r="O323" s="361"/>
      <c r="P323" s="361"/>
      <c r="Q323" s="362"/>
      <c r="R323" s="361">
        <v>3143</v>
      </c>
      <c r="S323" s="361"/>
      <c r="T323" s="361">
        <v>500</v>
      </c>
      <c r="U323" s="337" t="s">
        <v>764</v>
      </c>
      <c r="V323" s="124"/>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c r="CC323" s="124"/>
      <c r="CD323" s="124"/>
      <c r="CE323" s="124"/>
      <c r="CF323" s="124"/>
      <c r="CG323" s="124"/>
      <c r="CH323" s="124"/>
      <c r="CI323" s="124"/>
      <c r="CJ323" s="124"/>
      <c r="CK323" s="124"/>
      <c r="CL323" s="124"/>
      <c r="CM323" s="124"/>
      <c r="CN323" s="124"/>
      <c r="CO323" s="124"/>
      <c r="CP323" s="124"/>
      <c r="CQ323" s="124"/>
      <c r="CR323" s="124"/>
      <c r="CS323" s="124"/>
      <c r="CT323" s="124"/>
      <c r="CU323" s="124"/>
      <c r="CV323" s="124"/>
      <c r="CW323" s="124"/>
      <c r="CX323" s="124"/>
      <c r="CY323" s="124"/>
      <c r="CZ323" s="124"/>
      <c r="DA323" s="124"/>
      <c r="DB323" s="124"/>
      <c r="DC323" s="124"/>
      <c r="DD323" s="124"/>
      <c r="DE323" s="124"/>
      <c r="DF323" s="124"/>
      <c r="DG323" s="124"/>
      <c r="DH323" s="124"/>
      <c r="DI323" s="124"/>
      <c r="DJ323" s="124"/>
      <c r="DK323" s="124"/>
      <c r="DL323" s="124"/>
      <c r="DM323" s="124"/>
      <c r="DN323" s="124"/>
      <c r="DO323" s="124"/>
      <c r="DP323" s="124"/>
      <c r="DQ323" s="124"/>
      <c r="DR323" s="124"/>
      <c r="DS323" s="124"/>
      <c r="DT323" s="124"/>
      <c r="DU323" s="124"/>
      <c r="DV323" s="124"/>
      <c r="DW323" s="124"/>
      <c r="DX323" s="124"/>
      <c r="DY323" s="124"/>
      <c r="DZ323" s="124"/>
      <c r="EA323" s="124"/>
      <c r="EB323" s="124"/>
      <c r="EC323" s="124"/>
      <c r="ED323" s="124"/>
      <c r="EE323" s="124"/>
      <c r="EF323" s="124"/>
      <c r="EG323" s="124"/>
      <c r="EH323" s="124"/>
      <c r="EI323" s="124"/>
      <c r="EJ323" s="124"/>
      <c r="EK323" s="124"/>
      <c r="EL323" s="124"/>
      <c r="EM323" s="124"/>
      <c r="EN323" s="124"/>
      <c r="EO323" s="124"/>
      <c r="EP323" s="124"/>
      <c r="EQ323" s="124"/>
      <c r="ER323" s="124"/>
      <c r="ES323" s="124"/>
      <c r="ET323" s="124"/>
      <c r="EU323" s="124"/>
      <c r="EV323" s="124"/>
      <c r="EW323" s="124"/>
      <c r="EX323" s="124"/>
      <c r="EY323" s="124"/>
      <c r="EZ323" s="124"/>
      <c r="FA323" s="124"/>
      <c r="FB323" s="124"/>
      <c r="FC323" s="124"/>
      <c r="FD323" s="124"/>
      <c r="FE323" s="124"/>
      <c r="FF323" s="124"/>
      <c r="FG323" s="124"/>
      <c r="FH323" s="124"/>
      <c r="FI323" s="124"/>
      <c r="FJ323" s="124"/>
      <c r="FK323" s="124"/>
      <c r="FL323" s="124"/>
      <c r="FM323" s="124"/>
      <c r="FN323" s="124"/>
      <c r="FO323" s="124"/>
      <c r="FP323" s="124"/>
      <c r="FQ323" s="124"/>
      <c r="FR323" s="124"/>
      <c r="FS323" s="124"/>
      <c r="FT323" s="124"/>
      <c r="FU323" s="124"/>
      <c r="FV323" s="124"/>
      <c r="FW323" s="124"/>
      <c r="FX323" s="124"/>
      <c r="FY323" s="124"/>
      <c r="FZ323" s="124"/>
      <c r="GA323" s="124"/>
      <c r="GB323" s="124"/>
      <c r="GC323" s="124"/>
      <c r="GD323" s="124"/>
      <c r="GE323" s="124"/>
      <c r="GF323" s="124"/>
      <c r="GG323" s="124"/>
      <c r="GH323" s="124"/>
      <c r="GI323" s="124"/>
      <c r="GJ323" s="124"/>
      <c r="GK323" s="124"/>
      <c r="GL323" s="124"/>
      <c r="GM323" s="124"/>
      <c r="GN323" s="124"/>
      <c r="GO323" s="124"/>
      <c r="GP323" s="124"/>
      <c r="GQ323" s="124"/>
      <c r="GR323" s="124"/>
      <c r="GS323" s="124"/>
      <c r="GT323" s="124"/>
      <c r="GU323" s="124"/>
      <c r="GV323" s="124"/>
      <c r="GW323" s="124"/>
      <c r="GX323" s="124"/>
      <c r="GY323" s="124"/>
      <c r="GZ323" s="124"/>
      <c r="HA323" s="124"/>
      <c r="HB323" s="124"/>
      <c r="HC323" s="124"/>
      <c r="HD323" s="124"/>
      <c r="HE323" s="124"/>
      <c r="HF323" s="124"/>
      <c r="HG323" s="124"/>
      <c r="HH323" s="124"/>
      <c r="HI323" s="124"/>
      <c r="HJ323" s="124"/>
      <c r="HK323" s="124"/>
      <c r="HL323" s="124"/>
      <c r="HM323" s="124"/>
      <c r="HN323" s="124"/>
      <c r="HO323" s="124"/>
      <c r="HP323" s="124"/>
      <c r="HQ323" s="124"/>
      <c r="HR323" s="124"/>
      <c r="HS323" s="124"/>
      <c r="HT323" s="124"/>
      <c r="HU323" s="124"/>
      <c r="HV323" s="124"/>
      <c r="HW323" s="124"/>
      <c r="HX323" s="124"/>
      <c r="HY323" s="124"/>
      <c r="HZ323" s="124"/>
      <c r="IA323" s="124"/>
      <c r="IB323" s="124"/>
      <c r="IC323" s="124"/>
      <c r="ID323" s="124"/>
      <c r="IE323" s="124"/>
    </row>
    <row r="324" spans="1:239" s="120" customFormat="1" ht="31.5">
      <c r="A324" s="92">
        <v>8</v>
      </c>
      <c r="B324" s="11" t="s">
        <v>683</v>
      </c>
      <c r="C324" s="108"/>
      <c r="D324" s="125"/>
      <c r="E324" s="333"/>
      <c r="F324" s="334"/>
      <c r="G324" s="334"/>
      <c r="H324" s="36" t="s">
        <v>10</v>
      </c>
      <c r="I324" s="39">
        <v>2017</v>
      </c>
      <c r="J324" s="39">
        <v>2019</v>
      </c>
      <c r="K324" s="335" t="s">
        <v>930</v>
      </c>
      <c r="L324" s="360">
        <v>3704</v>
      </c>
      <c r="M324" s="360"/>
      <c r="N324" s="360">
        <f>L324</f>
        <v>3704</v>
      </c>
      <c r="O324" s="361"/>
      <c r="P324" s="361"/>
      <c r="Q324" s="362"/>
      <c r="R324" s="361"/>
      <c r="S324" s="361"/>
      <c r="T324" s="361">
        <v>500</v>
      </c>
      <c r="U324" s="337" t="s">
        <v>931</v>
      </c>
      <c r="V324" s="124"/>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c r="CC324" s="124"/>
      <c r="CD324" s="124"/>
      <c r="CE324" s="124"/>
      <c r="CF324" s="124"/>
      <c r="CG324" s="124"/>
      <c r="CH324" s="124"/>
      <c r="CI324" s="124"/>
      <c r="CJ324" s="124"/>
      <c r="CK324" s="124"/>
      <c r="CL324" s="124"/>
      <c r="CM324" s="124"/>
      <c r="CN324" s="124"/>
      <c r="CO324" s="124"/>
      <c r="CP324" s="124"/>
      <c r="CQ324" s="124"/>
      <c r="CR324" s="124"/>
      <c r="CS324" s="124"/>
      <c r="CT324" s="124"/>
      <c r="CU324" s="124"/>
      <c r="CV324" s="124"/>
      <c r="CW324" s="124"/>
      <c r="CX324" s="124"/>
      <c r="CY324" s="124"/>
      <c r="CZ324" s="124"/>
      <c r="DA324" s="124"/>
      <c r="DB324" s="124"/>
      <c r="DC324" s="124"/>
      <c r="DD324" s="124"/>
      <c r="DE324" s="124"/>
      <c r="DF324" s="124"/>
      <c r="DG324" s="124"/>
      <c r="DH324" s="124"/>
      <c r="DI324" s="124"/>
      <c r="DJ324" s="124"/>
      <c r="DK324" s="124"/>
      <c r="DL324" s="124"/>
      <c r="DM324" s="124"/>
      <c r="DN324" s="124"/>
      <c r="DO324" s="124"/>
      <c r="DP324" s="124"/>
      <c r="DQ324" s="124"/>
      <c r="DR324" s="124"/>
      <c r="DS324" s="124"/>
      <c r="DT324" s="124"/>
      <c r="DU324" s="124"/>
      <c r="DV324" s="124"/>
      <c r="DW324" s="124"/>
      <c r="DX324" s="124"/>
      <c r="DY324" s="124"/>
      <c r="DZ324" s="124"/>
      <c r="EA324" s="124"/>
      <c r="EB324" s="124"/>
      <c r="EC324" s="124"/>
      <c r="ED324" s="124"/>
      <c r="EE324" s="124"/>
      <c r="EF324" s="124"/>
      <c r="EG324" s="124"/>
      <c r="EH324" s="124"/>
      <c r="EI324" s="124"/>
      <c r="EJ324" s="124"/>
      <c r="EK324" s="124"/>
      <c r="EL324" s="124"/>
      <c r="EM324" s="124"/>
      <c r="EN324" s="124"/>
      <c r="EO324" s="124"/>
      <c r="EP324" s="124"/>
      <c r="EQ324" s="124"/>
      <c r="ER324" s="124"/>
      <c r="ES324" s="124"/>
      <c r="ET324" s="124"/>
      <c r="EU324" s="124"/>
      <c r="EV324" s="124"/>
      <c r="EW324" s="124"/>
      <c r="EX324" s="124"/>
      <c r="EY324" s="124"/>
      <c r="EZ324" s="124"/>
      <c r="FA324" s="124"/>
      <c r="FB324" s="124"/>
      <c r="FC324" s="124"/>
      <c r="FD324" s="124"/>
      <c r="FE324" s="124"/>
      <c r="FF324" s="124"/>
      <c r="FG324" s="124"/>
      <c r="FH324" s="124"/>
      <c r="FI324" s="124"/>
      <c r="FJ324" s="124"/>
      <c r="FK324" s="124"/>
      <c r="FL324" s="124"/>
      <c r="FM324" s="124"/>
      <c r="FN324" s="124"/>
      <c r="FO324" s="124"/>
      <c r="FP324" s="124"/>
      <c r="FQ324" s="124"/>
      <c r="FR324" s="124"/>
      <c r="FS324" s="124"/>
      <c r="FT324" s="124"/>
      <c r="FU324" s="124"/>
      <c r="FV324" s="124"/>
      <c r="FW324" s="124"/>
      <c r="FX324" s="124"/>
      <c r="FY324" s="124"/>
      <c r="FZ324" s="124"/>
      <c r="GA324" s="124"/>
      <c r="GB324" s="124"/>
      <c r="GC324" s="124"/>
      <c r="GD324" s="124"/>
      <c r="GE324" s="124"/>
      <c r="GF324" s="124"/>
      <c r="GG324" s="124"/>
      <c r="GH324" s="124"/>
      <c r="GI324" s="124"/>
      <c r="GJ324" s="124"/>
      <c r="GK324" s="124"/>
      <c r="GL324" s="124"/>
      <c r="GM324" s="124"/>
      <c r="GN324" s="124"/>
      <c r="GO324" s="124"/>
      <c r="GP324" s="124"/>
      <c r="GQ324" s="124"/>
      <c r="GR324" s="124"/>
      <c r="GS324" s="124"/>
      <c r="GT324" s="124"/>
      <c r="GU324" s="124"/>
      <c r="GV324" s="124"/>
      <c r="GW324" s="124"/>
      <c r="GX324" s="124"/>
      <c r="GY324" s="124"/>
      <c r="GZ324" s="124"/>
      <c r="HA324" s="124"/>
      <c r="HB324" s="124"/>
      <c r="HC324" s="124"/>
      <c r="HD324" s="124"/>
      <c r="HE324" s="124"/>
      <c r="HF324" s="124"/>
      <c r="HG324" s="124"/>
      <c r="HH324" s="124"/>
      <c r="HI324" s="124"/>
      <c r="HJ324" s="124"/>
      <c r="HK324" s="124"/>
      <c r="HL324" s="124"/>
      <c r="HM324" s="124"/>
      <c r="HN324" s="124"/>
      <c r="HO324" s="124"/>
      <c r="HP324" s="124"/>
      <c r="HQ324" s="124"/>
      <c r="HR324" s="124"/>
      <c r="HS324" s="124"/>
      <c r="HT324" s="124"/>
      <c r="HU324" s="124"/>
      <c r="HV324" s="124"/>
      <c r="HW324" s="124"/>
      <c r="HX324" s="124"/>
      <c r="HY324" s="124"/>
      <c r="HZ324" s="124"/>
      <c r="IA324" s="124"/>
      <c r="IB324" s="124"/>
      <c r="IC324" s="124"/>
      <c r="ID324" s="124"/>
      <c r="IE324" s="124"/>
    </row>
    <row r="325" spans="1:239" s="120" customFormat="1" ht="31.5">
      <c r="A325" s="92">
        <v>9</v>
      </c>
      <c r="B325" s="108" t="s">
        <v>932</v>
      </c>
      <c r="C325" s="108"/>
      <c r="D325" s="125"/>
      <c r="E325" s="333" t="s">
        <v>161</v>
      </c>
      <c r="F325" s="334" t="s">
        <v>575</v>
      </c>
      <c r="G325" s="334"/>
      <c r="H325" s="53" t="s">
        <v>101</v>
      </c>
      <c r="I325" s="39">
        <v>2017</v>
      </c>
      <c r="J325" s="39">
        <v>2019</v>
      </c>
      <c r="K325" s="204" t="s">
        <v>293</v>
      </c>
      <c r="L325" s="360">
        <v>4178</v>
      </c>
      <c r="M325" s="360"/>
      <c r="N325" s="360">
        <v>4178</v>
      </c>
      <c r="O325" s="361"/>
      <c r="P325" s="361"/>
      <c r="Q325" s="361"/>
      <c r="R325" s="361">
        <v>3760</v>
      </c>
      <c r="S325" s="361"/>
      <c r="T325" s="361">
        <v>500</v>
      </c>
      <c r="U325" s="337" t="s">
        <v>810</v>
      </c>
      <c r="V325" s="124"/>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c r="CC325" s="124"/>
      <c r="CD325" s="124"/>
      <c r="CE325" s="124"/>
      <c r="CF325" s="124"/>
      <c r="CG325" s="124"/>
      <c r="CH325" s="124"/>
      <c r="CI325" s="124"/>
      <c r="CJ325" s="124"/>
      <c r="CK325" s="124"/>
      <c r="CL325" s="124"/>
      <c r="CM325" s="124"/>
      <c r="CN325" s="124"/>
      <c r="CO325" s="124"/>
      <c r="CP325" s="124"/>
      <c r="CQ325" s="124"/>
      <c r="CR325" s="124"/>
      <c r="CS325" s="124"/>
      <c r="CT325" s="124"/>
      <c r="CU325" s="124"/>
      <c r="CV325" s="124"/>
      <c r="CW325" s="124"/>
      <c r="CX325" s="124"/>
      <c r="CY325" s="124"/>
      <c r="CZ325" s="124"/>
      <c r="DA325" s="124"/>
      <c r="DB325" s="124"/>
      <c r="DC325" s="124"/>
      <c r="DD325" s="124"/>
      <c r="DE325" s="124"/>
      <c r="DF325" s="124"/>
      <c r="DG325" s="124"/>
      <c r="DH325" s="124"/>
      <c r="DI325" s="124"/>
      <c r="DJ325" s="124"/>
      <c r="DK325" s="124"/>
      <c r="DL325" s="124"/>
      <c r="DM325" s="124"/>
      <c r="DN325" s="124"/>
      <c r="DO325" s="124"/>
      <c r="DP325" s="124"/>
      <c r="DQ325" s="124"/>
      <c r="DR325" s="124"/>
      <c r="DS325" s="124"/>
      <c r="DT325" s="124"/>
      <c r="DU325" s="124"/>
      <c r="DV325" s="124"/>
      <c r="DW325" s="124"/>
      <c r="DX325" s="124"/>
      <c r="DY325" s="124"/>
      <c r="DZ325" s="124"/>
      <c r="EA325" s="124"/>
      <c r="EB325" s="124"/>
      <c r="EC325" s="124"/>
      <c r="ED325" s="124"/>
      <c r="EE325" s="124"/>
      <c r="EF325" s="124"/>
      <c r="EG325" s="124"/>
      <c r="EH325" s="124"/>
      <c r="EI325" s="124"/>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4"/>
      <c r="FU325" s="124"/>
      <c r="FV325" s="124"/>
      <c r="FW325" s="124"/>
      <c r="FX325" s="124"/>
      <c r="FY325" s="124"/>
      <c r="FZ325" s="124"/>
      <c r="GA325" s="124"/>
      <c r="GB325" s="124"/>
      <c r="GC325" s="124"/>
      <c r="GD325" s="124"/>
      <c r="GE325" s="124"/>
      <c r="GF325" s="124"/>
      <c r="GG325" s="124"/>
      <c r="GH325" s="124"/>
      <c r="GI325" s="124"/>
      <c r="GJ325" s="124"/>
      <c r="GK325" s="124"/>
      <c r="GL325" s="124"/>
      <c r="GM325" s="124"/>
      <c r="GN325" s="124"/>
      <c r="GO325" s="124"/>
      <c r="GP325" s="124"/>
      <c r="GQ325" s="124"/>
      <c r="GR325" s="124"/>
      <c r="GS325" s="124"/>
      <c r="GT325" s="124"/>
      <c r="GU325" s="124"/>
      <c r="GV325" s="124"/>
      <c r="GW325" s="124"/>
      <c r="GX325" s="124"/>
      <c r="GY325" s="124"/>
      <c r="GZ325" s="124"/>
      <c r="HA325" s="124"/>
      <c r="HB325" s="124"/>
      <c r="HC325" s="124"/>
      <c r="HD325" s="124"/>
      <c r="HE325" s="124"/>
      <c r="HF325" s="124"/>
      <c r="HG325" s="124"/>
      <c r="HH325" s="124"/>
      <c r="HI325" s="124"/>
      <c r="HJ325" s="124"/>
      <c r="HK325" s="124"/>
      <c r="HL325" s="124"/>
      <c r="HM325" s="124"/>
      <c r="HN325" s="124"/>
      <c r="HO325" s="124"/>
      <c r="HP325" s="124"/>
      <c r="HQ325" s="124"/>
      <c r="HR325" s="124"/>
      <c r="HS325" s="124"/>
      <c r="HT325" s="124"/>
      <c r="HU325" s="124"/>
      <c r="HV325" s="124"/>
      <c r="HW325" s="124"/>
      <c r="HX325" s="124"/>
      <c r="HY325" s="124"/>
      <c r="HZ325" s="124"/>
      <c r="IA325" s="124"/>
      <c r="IB325" s="124"/>
      <c r="IC325" s="124"/>
      <c r="ID325" s="124"/>
      <c r="IE325" s="124"/>
    </row>
    <row r="326" spans="1:239" s="143" customFormat="1" ht="31.5">
      <c r="A326" s="92">
        <v>10</v>
      </c>
      <c r="B326" s="70" t="s">
        <v>684</v>
      </c>
      <c r="C326" s="47"/>
      <c r="D326" s="47"/>
      <c r="E326" s="333" t="s">
        <v>76</v>
      </c>
      <c r="F326" s="334" t="s">
        <v>575</v>
      </c>
      <c r="G326" s="334"/>
      <c r="H326" s="66" t="s">
        <v>685</v>
      </c>
      <c r="I326" s="56">
        <v>2017</v>
      </c>
      <c r="J326" s="56">
        <v>2019</v>
      </c>
      <c r="K326" s="359" t="s">
        <v>494</v>
      </c>
      <c r="L326" s="57">
        <v>4500</v>
      </c>
      <c r="M326" s="57">
        <f t="shared" ref="M326:N328" si="46">L326</f>
        <v>4500</v>
      </c>
      <c r="N326" s="57">
        <f t="shared" si="46"/>
        <v>4500</v>
      </c>
      <c r="O326" s="361"/>
      <c r="P326" s="361"/>
      <c r="Q326" s="361"/>
      <c r="R326" s="361"/>
      <c r="S326" s="361"/>
      <c r="T326" s="57">
        <v>500</v>
      </c>
      <c r="U326" s="337" t="s">
        <v>933</v>
      </c>
      <c r="V326" s="124"/>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c r="CC326" s="124"/>
      <c r="CD326" s="124"/>
      <c r="CE326" s="124"/>
      <c r="CF326" s="124"/>
      <c r="CG326" s="124"/>
      <c r="CH326" s="124"/>
      <c r="CI326" s="124"/>
      <c r="CJ326" s="124"/>
      <c r="CK326" s="124"/>
      <c r="CL326" s="124"/>
      <c r="CM326" s="124"/>
      <c r="CN326" s="124"/>
      <c r="CO326" s="124"/>
      <c r="CP326" s="124"/>
      <c r="CQ326" s="124"/>
      <c r="CR326" s="124"/>
      <c r="CS326" s="124"/>
      <c r="CT326" s="124"/>
      <c r="CU326" s="124"/>
      <c r="CV326" s="124"/>
      <c r="CW326" s="124"/>
      <c r="CX326" s="124"/>
      <c r="CY326" s="124"/>
      <c r="CZ326" s="124"/>
      <c r="DA326" s="124"/>
      <c r="DB326" s="124"/>
      <c r="DC326" s="124"/>
      <c r="DD326" s="124"/>
      <c r="DE326" s="124"/>
      <c r="DF326" s="124"/>
      <c r="DG326" s="124"/>
      <c r="DH326" s="124"/>
      <c r="DI326" s="124"/>
      <c r="DJ326" s="124"/>
      <c r="DK326" s="124"/>
      <c r="DL326" s="124"/>
      <c r="DM326" s="124"/>
      <c r="DN326" s="124"/>
      <c r="DO326" s="124"/>
      <c r="DP326" s="124"/>
      <c r="DQ326" s="124"/>
      <c r="DR326" s="124"/>
      <c r="DS326" s="124"/>
      <c r="DT326" s="124"/>
      <c r="DU326" s="124"/>
      <c r="DV326" s="124"/>
      <c r="DW326" s="124"/>
      <c r="DX326" s="124"/>
      <c r="DY326" s="124"/>
      <c r="DZ326" s="124"/>
      <c r="EA326" s="124"/>
      <c r="EB326" s="124"/>
      <c r="EC326" s="124"/>
      <c r="ED326" s="124"/>
      <c r="EE326" s="124"/>
      <c r="EF326" s="124"/>
      <c r="EG326" s="124"/>
      <c r="EH326" s="124"/>
      <c r="EI326" s="124"/>
      <c r="EJ326" s="124"/>
      <c r="EK326" s="124"/>
      <c r="EL326" s="124"/>
      <c r="EM326" s="124"/>
      <c r="EN326" s="124"/>
      <c r="EO326" s="124"/>
      <c r="EP326" s="124"/>
      <c r="EQ326" s="124"/>
      <c r="ER326" s="124"/>
      <c r="ES326" s="124"/>
      <c r="ET326" s="124"/>
      <c r="EU326" s="124"/>
      <c r="EV326" s="124"/>
      <c r="EW326" s="124"/>
      <c r="EX326" s="124"/>
      <c r="EY326" s="124"/>
      <c r="EZ326" s="124"/>
      <c r="FA326" s="124"/>
      <c r="FB326" s="124"/>
      <c r="FC326" s="124"/>
      <c r="FD326" s="124"/>
      <c r="FE326" s="124"/>
      <c r="FF326" s="124"/>
      <c r="FG326" s="124"/>
      <c r="FH326" s="124"/>
      <c r="FI326" s="124"/>
      <c r="FJ326" s="124"/>
      <c r="FK326" s="124"/>
      <c r="FL326" s="124"/>
      <c r="FM326" s="124"/>
      <c r="FN326" s="124"/>
      <c r="FO326" s="124"/>
      <c r="FP326" s="124"/>
      <c r="FQ326" s="124"/>
      <c r="FR326" s="124"/>
      <c r="FS326" s="124"/>
      <c r="FT326" s="124"/>
      <c r="FU326" s="124"/>
      <c r="FV326" s="124"/>
      <c r="FW326" s="124"/>
      <c r="FX326" s="124"/>
      <c r="FY326" s="124"/>
      <c r="FZ326" s="124"/>
      <c r="GA326" s="124"/>
      <c r="GB326" s="124"/>
      <c r="GC326" s="124"/>
      <c r="GD326" s="124"/>
      <c r="GE326" s="124"/>
      <c r="GF326" s="124"/>
      <c r="GG326" s="124"/>
      <c r="GH326" s="124"/>
      <c r="GI326" s="124"/>
      <c r="GJ326" s="124"/>
      <c r="GK326" s="124"/>
      <c r="GL326" s="124"/>
      <c r="GM326" s="124"/>
      <c r="GN326" s="124"/>
      <c r="GO326" s="124"/>
      <c r="GP326" s="124"/>
      <c r="GQ326" s="124"/>
      <c r="GR326" s="124"/>
      <c r="GS326" s="124"/>
      <c r="GT326" s="124"/>
      <c r="GU326" s="124"/>
      <c r="GV326" s="124"/>
      <c r="GW326" s="124"/>
      <c r="GX326" s="124"/>
      <c r="GY326" s="124"/>
      <c r="GZ326" s="124"/>
      <c r="HA326" s="124"/>
      <c r="HB326" s="124"/>
      <c r="HC326" s="124"/>
      <c r="HD326" s="124"/>
      <c r="HE326" s="124"/>
      <c r="HF326" s="124"/>
      <c r="HG326" s="124"/>
      <c r="HH326" s="124"/>
      <c r="HI326" s="124"/>
      <c r="HJ326" s="124"/>
      <c r="HK326" s="124"/>
      <c r="HL326" s="124"/>
      <c r="HM326" s="124"/>
      <c r="HN326" s="124"/>
      <c r="HO326" s="124"/>
      <c r="HP326" s="124"/>
      <c r="HQ326" s="124"/>
      <c r="HR326" s="124"/>
      <c r="HS326" s="124"/>
      <c r="HT326" s="124"/>
      <c r="HU326" s="124"/>
      <c r="HV326" s="124"/>
      <c r="HW326" s="124"/>
      <c r="HX326" s="124"/>
      <c r="HY326" s="124"/>
      <c r="HZ326" s="124"/>
      <c r="IA326" s="124"/>
      <c r="IB326" s="124"/>
      <c r="IC326" s="124"/>
      <c r="ID326" s="124"/>
      <c r="IE326" s="124"/>
    </row>
    <row r="327" spans="1:239" ht="31.5">
      <c r="A327" s="92">
        <v>11</v>
      </c>
      <c r="B327" s="60" t="s">
        <v>686</v>
      </c>
      <c r="H327" s="71" t="s">
        <v>85</v>
      </c>
      <c r="I327" s="56">
        <v>2017</v>
      </c>
      <c r="J327" s="56">
        <v>2019</v>
      </c>
      <c r="K327" s="460" t="s">
        <v>953</v>
      </c>
      <c r="L327" s="57">
        <v>6000</v>
      </c>
      <c r="M327" s="57">
        <f t="shared" si="46"/>
        <v>6000</v>
      </c>
      <c r="N327" s="57">
        <f t="shared" si="46"/>
        <v>6000</v>
      </c>
      <c r="O327" s="330"/>
      <c r="P327" s="330"/>
      <c r="Q327" s="330"/>
      <c r="R327" s="330"/>
      <c r="S327" s="330"/>
      <c r="T327" s="57">
        <v>500</v>
      </c>
      <c r="U327" s="513" t="s">
        <v>759</v>
      </c>
    </row>
    <row r="328" spans="1:239" ht="31.5">
      <c r="A328" s="92">
        <v>12</v>
      </c>
      <c r="B328" s="72" t="s">
        <v>687</v>
      </c>
      <c r="H328" s="73" t="s">
        <v>101</v>
      </c>
      <c r="I328" s="56">
        <v>2017</v>
      </c>
      <c r="J328" s="56">
        <v>2019</v>
      </c>
      <c r="K328" s="460" t="s">
        <v>970</v>
      </c>
      <c r="L328" s="74">
        <v>6100</v>
      </c>
      <c r="M328" s="59">
        <f t="shared" si="46"/>
        <v>6100</v>
      </c>
      <c r="N328" s="59">
        <f t="shared" si="46"/>
        <v>6100</v>
      </c>
      <c r="O328" s="330"/>
      <c r="P328" s="330"/>
      <c r="Q328" s="330"/>
      <c r="R328" s="330"/>
      <c r="S328" s="330"/>
      <c r="T328" s="57">
        <v>500</v>
      </c>
      <c r="U328" s="513" t="s">
        <v>810</v>
      </c>
    </row>
    <row r="329" spans="1:239" ht="47.25">
      <c r="A329" s="92">
        <v>13</v>
      </c>
      <c r="B329" s="60" t="s">
        <v>688</v>
      </c>
      <c r="H329" s="75" t="s">
        <v>15</v>
      </c>
      <c r="I329" s="69">
        <v>2017</v>
      </c>
      <c r="J329" s="69">
        <v>2019</v>
      </c>
      <c r="K329" s="359" t="s">
        <v>689</v>
      </c>
      <c r="L329" s="57">
        <v>12178</v>
      </c>
      <c r="M329" s="57">
        <v>8873</v>
      </c>
      <c r="N329" s="57">
        <v>8873</v>
      </c>
      <c r="O329" s="330"/>
      <c r="P329" s="330"/>
      <c r="Q329" s="330"/>
      <c r="R329" s="330"/>
      <c r="S329" s="330"/>
      <c r="T329" s="57">
        <v>1000</v>
      </c>
      <c r="U329" s="513" t="s">
        <v>753</v>
      </c>
    </row>
    <row r="330" spans="1:239" ht="31.5">
      <c r="A330" s="92">
        <v>14</v>
      </c>
      <c r="B330" s="67" t="s">
        <v>690</v>
      </c>
      <c r="H330" s="66" t="s">
        <v>15</v>
      </c>
      <c r="I330" s="56">
        <v>2017</v>
      </c>
      <c r="J330" s="56">
        <v>2019</v>
      </c>
      <c r="K330" s="359" t="s">
        <v>691</v>
      </c>
      <c r="L330" s="57">
        <v>8920</v>
      </c>
      <c r="M330" s="59">
        <f>L330</f>
        <v>8920</v>
      </c>
      <c r="N330" s="59">
        <f>M330</f>
        <v>8920</v>
      </c>
      <c r="O330" s="330"/>
      <c r="P330" s="330"/>
      <c r="Q330" s="330"/>
      <c r="R330" s="330"/>
      <c r="S330" s="330"/>
      <c r="T330" s="57">
        <v>1000</v>
      </c>
      <c r="U330" s="513" t="s">
        <v>934</v>
      </c>
    </row>
    <row r="331" spans="1:239" s="78" customFormat="1" ht="31.5">
      <c r="A331" s="92">
        <v>15</v>
      </c>
      <c r="B331" s="60" t="s">
        <v>971</v>
      </c>
      <c r="C331" s="79"/>
      <c r="D331" s="80"/>
      <c r="E331" s="81"/>
      <c r="H331" s="61" t="s">
        <v>692</v>
      </c>
      <c r="I331" s="62">
        <v>2017</v>
      </c>
      <c r="J331" s="64">
        <v>2019</v>
      </c>
      <c r="K331" s="359" t="s">
        <v>693</v>
      </c>
      <c r="L331" s="57">
        <v>14914</v>
      </c>
      <c r="M331" s="57">
        <v>11380</v>
      </c>
      <c r="N331" s="57">
        <v>11380</v>
      </c>
      <c r="O331" s="331"/>
      <c r="P331" s="331"/>
      <c r="Q331" s="331"/>
      <c r="R331" s="332"/>
      <c r="S331" s="332"/>
      <c r="T331" s="57">
        <v>1000</v>
      </c>
      <c r="U331" s="514" t="s">
        <v>751</v>
      </c>
    </row>
    <row r="332" spans="1:239" s="234" customFormat="1" ht="25.5" customHeight="1">
      <c r="A332" s="86" t="s">
        <v>649</v>
      </c>
      <c r="B332" s="87" t="s">
        <v>830</v>
      </c>
      <c r="C332" s="230"/>
      <c r="D332" s="230"/>
      <c r="E332" s="231"/>
      <c r="F332" s="89"/>
      <c r="G332" s="232"/>
      <c r="H332" s="233"/>
      <c r="I332" s="90"/>
      <c r="J332" s="90"/>
      <c r="K332" s="466"/>
      <c r="L332" s="88">
        <f>SUBTOTAL(109,L333:L344)</f>
        <v>59755</v>
      </c>
      <c r="M332" s="88">
        <f t="shared" ref="M332:T332" si="47">SUBTOTAL(109,M333:M344)</f>
        <v>0</v>
      </c>
      <c r="N332" s="88">
        <f t="shared" si="47"/>
        <v>59755</v>
      </c>
      <c r="O332" s="88">
        <f t="shared" si="47"/>
        <v>4200</v>
      </c>
      <c r="P332" s="88">
        <f t="shared" si="47"/>
        <v>3000</v>
      </c>
      <c r="Q332" s="88">
        <f t="shared" si="47"/>
        <v>4200</v>
      </c>
      <c r="R332" s="88">
        <f t="shared" si="47"/>
        <v>9044.9599999999991</v>
      </c>
      <c r="S332" s="88">
        <f t="shared" si="47"/>
        <v>0</v>
      </c>
      <c r="T332" s="88">
        <f t="shared" si="47"/>
        <v>17000</v>
      </c>
      <c r="U332" s="506"/>
    </row>
    <row r="333" spans="1:239" s="273" customFormat="1" ht="25.5" customHeight="1">
      <c r="A333" s="249" t="s">
        <v>720</v>
      </c>
      <c r="B333" s="257" t="s">
        <v>777</v>
      </c>
      <c r="C333" s="363"/>
      <c r="D333" s="363"/>
      <c r="E333" s="269"/>
      <c r="F333" s="252"/>
      <c r="G333" s="364"/>
      <c r="H333" s="365"/>
      <c r="I333" s="255"/>
      <c r="J333" s="255"/>
      <c r="K333" s="366"/>
      <c r="L333" s="251">
        <f>SUBTOTAL(109,L334:L340)</f>
        <v>39578</v>
      </c>
      <c r="M333" s="251">
        <f t="shared" ref="M333:T333" si="48">SUBTOTAL(109,M334:M340)</f>
        <v>0</v>
      </c>
      <c r="N333" s="251">
        <f t="shared" si="48"/>
        <v>39578</v>
      </c>
      <c r="O333" s="251">
        <f t="shared" si="48"/>
        <v>4200</v>
      </c>
      <c r="P333" s="251">
        <f t="shared" si="48"/>
        <v>3000</v>
      </c>
      <c r="Q333" s="251">
        <f t="shared" si="48"/>
        <v>4200</v>
      </c>
      <c r="R333" s="251">
        <f t="shared" si="48"/>
        <v>3119</v>
      </c>
      <c r="S333" s="251">
        <f t="shared" si="48"/>
        <v>0</v>
      </c>
      <c r="T333" s="251">
        <f t="shared" si="48"/>
        <v>12000</v>
      </c>
      <c r="U333" s="507"/>
    </row>
    <row r="334" spans="1:239" s="91" customFormat="1" ht="31.5">
      <c r="A334" s="92">
        <v>1</v>
      </c>
      <c r="B334" s="114" t="s">
        <v>284</v>
      </c>
      <c r="C334" s="114"/>
      <c r="D334" s="114"/>
      <c r="E334" s="123" t="s">
        <v>107</v>
      </c>
      <c r="F334" s="96" t="s">
        <v>575</v>
      </c>
      <c r="G334" s="96"/>
      <c r="H334" s="36" t="s">
        <v>10</v>
      </c>
      <c r="I334" s="29">
        <v>2016</v>
      </c>
      <c r="J334" s="29">
        <v>2020</v>
      </c>
      <c r="K334" s="173"/>
      <c r="L334" s="58">
        <v>5305</v>
      </c>
      <c r="M334" s="58"/>
      <c r="N334" s="58">
        <v>5305</v>
      </c>
      <c r="O334" s="58">
        <v>1500</v>
      </c>
      <c r="P334" s="58"/>
      <c r="Q334" s="58">
        <v>1500</v>
      </c>
      <c r="R334" s="35"/>
      <c r="S334" s="35"/>
      <c r="T334" s="58">
        <v>500</v>
      </c>
      <c r="U334" s="508" t="s">
        <v>746</v>
      </c>
      <c r="V334" s="124"/>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c r="CC334" s="124"/>
      <c r="CD334" s="124"/>
      <c r="CE334" s="124"/>
      <c r="CF334" s="124"/>
      <c r="CG334" s="124"/>
      <c r="CH334" s="124"/>
      <c r="CI334" s="124"/>
      <c r="CJ334" s="124"/>
      <c r="CK334" s="124"/>
      <c r="CL334" s="124"/>
      <c r="CM334" s="124"/>
      <c r="CN334" s="124"/>
      <c r="CO334" s="124"/>
      <c r="CP334" s="124"/>
      <c r="CQ334" s="124"/>
      <c r="CR334" s="124"/>
      <c r="CS334" s="124"/>
      <c r="CT334" s="124"/>
      <c r="CU334" s="124"/>
      <c r="CV334" s="124"/>
      <c r="CW334" s="124"/>
      <c r="CX334" s="124"/>
      <c r="CY334" s="124"/>
      <c r="CZ334" s="124"/>
      <c r="DA334" s="124"/>
      <c r="DB334" s="124"/>
      <c r="DC334" s="124"/>
      <c r="DD334" s="124"/>
      <c r="DE334" s="124"/>
      <c r="DF334" s="124"/>
      <c r="DG334" s="124"/>
      <c r="DH334" s="124"/>
      <c r="DI334" s="124"/>
      <c r="DJ334" s="124"/>
      <c r="DK334" s="124"/>
      <c r="DL334" s="124"/>
      <c r="DM334" s="124"/>
      <c r="DN334" s="124"/>
      <c r="DO334" s="124"/>
      <c r="DP334" s="124"/>
      <c r="DQ334" s="124"/>
      <c r="DR334" s="124"/>
      <c r="DS334" s="124"/>
      <c r="DT334" s="124"/>
      <c r="DU334" s="124"/>
      <c r="DV334" s="124"/>
      <c r="DW334" s="124"/>
      <c r="DX334" s="124"/>
      <c r="DY334" s="124"/>
      <c r="DZ334" s="124"/>
      <c r="EA334" s="124"/>
      <c r="EB334" s="124"/>
      <c r="EC334" s="124"/>
      <c r="ED334" s="124"/>
      <c r="EE334" s="124"/>
      <c r="EF334" s="124"/>
      <c r="EG334" s="124"/>
      <c r="EH334" s="124"/>
      <c r="EI334" s="124"/>
      <c r="EJ334" s="124"/>
      <c r="EK334" s="124"/>
      <c r="EL334" s="124"/>
      <c r="EM334" s="124"/>
      <c r="EN334" s="124"/>
      <c r="EO334" s="124"/>
      <c r="EP334" s="124"/>
      <c r="EQ334" s="124"/>
      <c r="ER334" s="124"/>
      <c r="ES334" s="124"/>
      <c r="ET334" s="124"/>
      <c r="EU334" s="124"/>
      <c r="EV334" s="124"/>
      <c r="EW334" s="124"/>
      <c r="EX334" s="124"/>
      <c r="EY334" s="124"/>
      <c r="EZ334" s="124"/>
      <c r="FA334" s="124"/>
      <c r="FB334" s="124"/>
      <c r="FC334" s="124"/>
      <c r="FD334" s="124"/>
      <c r="FE334" s="124"/>
      <c r="FF334" s="124"/>
      <c r="FG334" s="124"/>
      <c r="FH334" s="124"/>
      <c r="FI334" s="124"/>
      <c r="FJ334" s="124"/>
      <c r="FK334" s="124"/>
      <c r="FL334" s="124"/>
      <c r="FM334" s="124"/>
      <c r="FN334" s="124"/>
      <c r="FO334" s="124"/>
      <c r="FP334" s="124"/>
      <c r="FQ334" s="124"/>
      <c r="FR334" s="124"/>
      <c r="FS334" s="124"/>
      <c r="FT334" s="124"/>
      <c r="FU334" s="124"/>
      <c r="FV334" s="124"/>
      <c r="FW334" s="124"/>
      <c r="FX334" s="124"/>
      <c r="FY334" s="124"/>
      <c r="FZ334" s="124"/>
      <c r="GA334" s="124"/>
      <c r="GB334" s="124"/>
      <c r="GC334" s="124"/>
      <c r="GD334" s="124"/>
      <c r="GE334" s="124"/>
      <c r="GF334" s="124"/>
      <c r="GG334" s="124"/>
      <c r="GH334" s="124"/>
      <c r="GI334" s="124"/>
      <c r="GJ334" s="124"/>
      <c r="GK334" s="124"/>
      <c r="GL334" s="124"/>
      <c r="GM334" s="124"/>
      <c r="GN334" s="124"/>
      <c r="GO334" s="124"/>
      <c r="GP334" s="124"/>
      <c r="GQ334" s="124"/>
      <c r="GR334" s="124"/>
      <c r="GS334" s="124"/>
      <c r="GT334" s="124"/>
      <c r="GU334" s="124"/>
      <c r="GV334" s="124"/>
      <c r="GW334" s="124"/>
      <c r="GX334" s="124"/>
      <c r="GY334" s="124"/>
      <c r="GZ334" s="124"/>
      <c r="HA334" s="124"/>
      <c r="HB334" s="124"/>
      <c r="HC334" s="124"/>
      <c r="HD334" s="124"/>
      <c r="HE334" s="124"/>
      <c r="HF334" s="124"/>
      <c r="HG334" s="124"/>
      <c r="HH334" s="124"/>
      <c r="HI334" s="124"/>
      <c r="HJ334" s="124"/>
      <c r="HK334" s="124"/>
      <c r="HL334" s="124"/>
      <c r="HM334" s="124"/>
      <c r="HN334" s="124"/>
      <c r="HO334" s="124"/>
      <c r="HP334" s="124"/>
      <c r="HQ334" s="124"/>
      <c r="HR334" s="124"/>
      <c r="HS334" s="124"/>
      <c r="HT334" s="124"/>
      <c r="HU334" s="124"/>
      <c r="HV334" s="124"/>
      <c r="HW334" s="124"/>
      <c r="HX334" s="124"/>
      <c r="HY334" s="124"/>
      <c r="HZ334" s="124"/>
      <c r="IA334" s="124"/>
      <c r="IB334" s="124"/>
      <c r="IC334" s="124"/>
      <c r="ID334" s="124"/>
      <c r="IE334" s="124"/>
    </row>
    <row r="335" spans="1:239" s="120" customFormat="1" ht="31.5">
      <c r="A335" s="37">
        <v>2</v>
      </c>
      <c r="B335" s="108" t="s">
        <v>287</v>
      </c>
      <c r="C335" s="108"/>
      <c r="D335" s="125"/>
      <c r="E335" s="333" t="s">
        <v>161</v>
      </c>
      <c r="F335" s="334" t="s">
        <v>575</v>
      </c>
      <c r="G335" s="334"/>
      <c r="H335" s="164" t="s">
        <v>95</v>
      </c>
      <c r="I335" s="39">
        <v>2016</v>
      </c>
      <c r="J335" s="39">
        <v>2018</v>
      </c>
      <c r="K335" s="335" t="s">
        <v>288</v>
      </c>
      <c r="L335" s="336">
        <v>4358</v>
      </c>
      <c r="M335" s="336"/>
      <c r="N335" s="336">
        <v>4358</v>
      </c>
      <c r="O335" s="337">
        <v>1860</v>
      </c>
      <c r="P335" s="337"/>
      <c r="Q335" s="337">
        <f>O335</f>
        <v>1860</v>
      </c>
      <c r="R335" s="337">
        <v>2063</v>
      </c>
      <c r="S335" s="337"/>
      <c r="T335" s="337">
        <v>500</v>
      </c>
      <c r="U335" s="337" t="s">
        <v>762</v>
      </c>
      <c r="V335" s="124"/>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c r="CC335" s="124"/>
      <c r="CD335" s="124"/>
      <c r="CE335" s="124"/>
      <c r="CF335" s="124"/>
      <c r="CG335" s="124"/>
      <c r="CH335" s="124"/>
      <c r="CI335" s="124"/>
      <c r="CJ335" s="124"/>
      <c r="CK335" s="124"/>
      <c r="CL335" s="124"/>
      <c r="CM335" s="124"/>
      <c r="CN335" s="124"/>
      <c r="CO335" s="124"/>
      <c r="CP335" s="124"/>
      <c r="CQ335" s="124"/>
      <c r="CR335" s="124"/>
      <c r="CS335" s="124"/>
      <c r="CT335" s="124"/>
      <c r="CU335" s="124"/>
      <c r="CV335" s="124"/>
      <c r="CW335" s="124"/>
      <c r="CX335" s="124"/>
      <c r="CY335" s="124"/>
      <c r="CZ335" s="124"/>
      <c r="DA335" s="124"/>
      <c r="DB335" s="124"/>
      <c r="DC335" s="124"/>
      <c r="DD335" s="124"/>
      <c r="DE335" s="124"/>
      <c r="DF335" s="124"/>
      <c r="DG335" s="124"/>
      <c r="DH335" s="124"/>
      <c r="DI335" s="124"/>
      <c r="DJ335" s="124"/>
      <c r="DK335" s="124"/>
      <c r="DL335" s="124"/>
      <c r="DM335" s="124"/>
      <c r="DN335" s="124"/>
      <c r="DO335" s="124"/>
      <c r="DP335" s="124"/>
      <c r="DQ335" s="124"/>
      <c r="DR335" s="124"/>
      <c r="DS335" s="124"/>
      <c r="DT335" s="124"/>
      <c r="DU335" s="124"/>
      <c r="DV335" s="124"/>
      <c r="DW335" s="124"/>
      <c r="DX335" s="124"/>
      <c r="DY335" s="124"/>
      <c r="DZ335" s="124"/>
      <c r="EA335" s="124"/>
      <c r="EB335" s="124"/>
      <c r="EC335" s="124"/>
      <c r="ED335" s="124"/>
      <c r="EE335" s="124"/>
      <c r="EF335" s="124"/>
      <c r="EG335" s="124"/>
      <c r="EH335" s="124"/>
      <c r="EI335" s="124"/>
      <c r="EJ335" s="124"/>
      <c r="EK335" s="124"/>
      <c r="EL335" s="124"/>
      <c r="EM335" s="124"/>
      <c r="EN335" s="124"/>
      <c r="EO335" s="124"/>
      <c r="EP335" s="124"/>
      <c r="EQ335" s="124"/>
      <c r="ER335" s="124"/>
      <c r="ES335" s="124"/>
      <c r="ET335" s="124"/>
      <c r="EU335" s="124"/>
      <c r="EV335" s="124"/>
      <c r="EW335" s="124"/>
      <c r="EX335" s="124"/>
      <c r="EY335" s="124"/>
      <c r="EZ335" s="124"/>
      <c r="FA335" s="124"/>
      <c r="FB335" s="124"/>
      <c r="FC335" s="124"/>
      <c r="FD335" s="124"/>
      <c r="FE335" s="124"/>
      <c r="FF335" s="124"/>
      <c r="FG335" s="124"/>
      <c r="FH335" s="124"/>
      <c r="FI335" s="124"/>
      <c r="FJ335" s="124"/>
      <c r="FK335" s="124"/>
      <c r="FL335" s="124"/>
      <c r="FM335" s="124"/>
      <c r="FN335" s="124"/>
      <c r="FO335" s="124"/>
      <c r="FP335" s="124"/>
      <c r="FQ335" s="124"/>
      <c r="FR335" s="124"/>
      <c r="FS335" s="124"/>
      <c r="FT335" s="124"/>
      <c r="FU335" s="124"/>
      <c r="FV335" s="124"/>
      <c r="FW335" s="124"/>
      <c r="FX335" s="124"/>
      <c r="FY335" s="124"/>
      <c r="FZ335" s="124"/>
      <c r="GA335" s="124"/>
      <c r="GB335" s="124"/>
      <c r="GC335" s="124"/>
      <c r="GD335" s="124"/>
      <c r="GE335" s="124"/>
      <c r="GF335" s="124"/>
      <c r="GG335" s="124"/>
      <c r="GH335" s="124"/>
      <c r="GI335" s="124"/>
      <c r="GJ335" s="124"/>
      <c r="GK335" s="124"/>
      <c r="GL335" s="124"/>
      <c r="GM335" s="124"/>
      <c r="GN335" s="124"/>
      <c r="GO335" s="124"/>
      <c r="GP335" s="124"/>
      <c r="GQ335" s="124"/>
      <c r="GR335" s="124"/>
      <c r="GS335" s="124"/>
      <c r="GT335" s="124"/>
      <c r="GU335" s="124"/>
      <c r="GV335" s="124"/>
      <c r="GW335" s="124"/>
      <c r="GX335" s="124"/>
      <c r="GY335" s="124"/>
      <c r="GZ335" s="124"/>
      <c r="HA335" s="124"/>
      <c r="HB335" s="124"/>
      <c r="HC335" s="124"/>
      <c r="HD335" s="124"/>
      <c r="HE335" s="124"/>
      <c r="HF335" s="124"/>
      <c r="HG335" s="124"/>
      <c r="HH335" s="124"/>
      <c r="HI335" s="124"/>
      <c r="HJ335" s="124"/>
      <c r="HK335" s="124"/>
      <c r="HL335" s="124"/>
      <c r="HM335" s="124"/>
      <c r="HN335" s="124"/>
      <c r="HO335" s="124"/>
      <c r="HP335" s="124"/>
      <c r="HQ335" s="124"/>
      <c r="HR335" s="124"/>
      <c r="HS335" s="124"/>
      <c r="HT335" s="124"/>
      <c r="HU335" s="124"/>
      <c r="HV335" s="124"/>
      <c r="HW335" s="124"/>
      <c r="HX335" s="124"/>
      <c r="HY335" s="124"/>
      <c r="HZ335" s="124"/>
      <c r="IA335" s="124"/>
      <c r="IB335" s="124"/>
      <c r="IC335" s="124"/>
      <c r="ID335" s="124"/>
      <c r="IE335" s="124"/>
    </row>
    <row r="336" spans="1:239" s="120" customFormat="1" ht="42" customHeight="1">
      <c r="A336" s="92">
        <v>3</v>
      </c>
      <c r="B336" s="108" t="s">
        <v>289</v>
      </c>
      <c r="C336" s="238" t="s">
        <v>658</v>
      </c>
      <c r="D336" s="125">
        <v>1885</v>
      </c>
      <c r="E336" s="333" t="s">
        <v>161</v>
      </c>
      <c r="F336" s="334" t="s">
        <v>575</v>
      </c>
      <c r="G336" s="334"/>
      <c r="H336" s="36" t="s">
        <v>10</v>
      </c>
      <c r="I336" s="39">
        <v>2016</v>
      </c>
      <c r="J336" s="39">
        <v>2018</v>
      </c>
      <c r="K336" s="335" t="s">
        <v>290</v>
      </c>
      <c r="L336" s="336">
        <v>2107</v>
      </c>
      <c r="M336" s="336"/>
      <c r="N336" s="336">
        <v>2107</v>
      </c>
      <c r="O336" s="337">
        <v>840</v>
      </c>
      <c r="P336" s="337"/>
      <c r="Q336" s="337">
        <v>840</v>
      </c>
      <c r="R336" s="337">
        <v>1056</v>
      </c>
      <c r="S336" s="337"/>
      <c r="T336" s="337">
        <v>500</v>
      </c>
      <c r="U336" s="337" t="s">
        <v>763</v>
      </c>
      <c r="V336" s="124"/>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c r="CC336" s="124"/>
      <c r="CD336" s="124"/>
      <c r="CE336" s="124"/>
      <c r="CF336" s="124"/>
      <c r="CG336" s="124"/>
      <c r="CH336" s="124"/>
      <c r="CI336" s="124"/>
      <c r="CJ336" s="124"/>
      <c r="CK336" s="124"/>
      <c r="CL336" s="124"/>
      <c r="CM336" s="124"/>
      <c r="CN336" s="124"/>
      <c r="CO336" s="124"/>
      <c r="CP336" s="124"/>
      <c r="CQ336" s="124"/>
      <c r="CR336" s="124"/>
      <c r="CS336" s="124"/>
      <c r="CT336" s="124"/>
      <c r="CU336" s="124"/>
      <c r="CV336" s="124"/>
      <c r="CW336" s="124"/>
      <c r="CX336" s="124"/>
      <c r="CY336" s="124"/>
      <c r="CZ336" s="124"/>
      <c r="DA336" s="124"/>
      <c r="DB336" s="124"/>
      <c r="DC336" s="124"/>
      <c r="DD336" s="124"/>
      <c r="DE336" s="124"/>
      <c r="DF336" s="124"/>
      <c r="DG336" s="124"/>
      <c r="DH336" s="124"/>
      <c r="DI336" s="124"/>
      <c r="DJ336" s="124"/>
      <c r="DK336" s="124"/>
      <c r="DL336" s="124"/>
      <c r="DM336" s="124"/>
      <c r="DN336" s="124"/>
      <c r="DO336" s="124"/>
      <c r="DP336" s="124"/>
      <c r="DQ336" s="124"/>
      <c r="DR336" s="124"/>
      <c r="DS336" s="124"/>
      <c r="DT336" s="124"/>
      <c r="DU336" s="124"/>
      <c r="DV336" s="124"/>
      <c r="DW336" s="124"/>
      <c r="DX336" s="124"/>
      <c r="DY336" s="124"/>
      <c r="DZ336" s="124"/>
      <c r="EA336" s="124"/>
      <c r="EB336" s="124"/>
      <c r="EC336" s="124"/>
      <c r="ED336" s="124"/>
      <c r="EE336" s="124"/>
      <c r="EF336" s="124"/>
      <c r="EG336" s="124"/>
      <c r="EH336" s="124"/>
      <c r="EI336" s="124"/>
      <c r="EJ336" s="124"/>
      <c r="EK336" s="124"/>
      <c r="EL336" s="124"/>
      <c r="EM336" s="124"/>
      <c r="EN336" s="124"/>
      <c r="EO336" s="124"/>
      <c r="EP336" s="124"/>
      <c r="EQ336" s="124"/>
      <c r="ER336" s="124"/>
      <c r="ES336" s="124"/>
      <c r="ET336" s="124"/>
      <c r="EU336" s="124"/>
      <c r="EV336" s="124"/>
      <c r="EW336" s="124"/>
      <c r="EX336" s="124"/>
      <c r="EY336" s="124"/>
      <c r="EZ336" s="124"/>
      <c r="FA336" s="124"/>
      <c r="FB336" s="124"/>
      <c r="FC336" s="124"/>
      <c r="FD336" s="124"/>
      <c r="FE336" s="124"/>
      <c r="FF336" s="124"/>
      <c r="FG336" s="124"/>
      <c r="FH336" s="124"/>
      <c r="FI336" s="124"/>
      <c r="FJ336" s="124"/>
      <c r="FK336" s="124"/>
      <c r="FL336" s="124"/>
      <c r="FM336" s="124"/>
      <c r="FN336" s="124"/>
      <c r="FO336" s="124"/>
      <c r="FP336" s="124"/>
      <c r="FQ336" s="124"/>
      <c r="FR336" s="124"/>
      <c r="FS336" s="124"/>
      <c r="FT336" s="124"/>
      <c r="FU336" s="124"/>
      <c r="FV336" s="124"/>
      <c r="FW336" s="124"/>
      <c r="FX336" s="124"/>
      <c r="FY336" s="124"/>
      <c r="FZ336" s="124"/>
      <c r="GA336" s="124"/>
      <c r="GB336" s="124"/>
      <c r="GC336" s="124"/>
      <c r="GD336" s="124"/>
      <c r="GE336" s="124"/>
      <c r="GF336" s="124"/>
      <c r="GG336" s="124"/>
      <c r="GH336" s="124"/>
      <c r="GI336" s="124"/>
      <c r="GJ336" s="124"/>
      <c r="GK336" s="124"/>
      <c r="GL336" s="124"/>
      <c r="GM336" s="124"/>
      <c r="GN336" s="124"/>
      <c r="GO336" s="124"/>
      <c r="GP336" s="124"/>
      <c r="GQ336" s="124"/>
      <c r="GR336" s="124"/>
      <c r="GS336" s="124"/>
      <c r="GT336" s="124"/>
      <c r="GU336" s="124"/>
      <c r="GV336" s="124"/>
      <c r="GW336" s="124"/>
      <c r="GX336" s="124"/>
      <c r="GY336" s="124"/>
      <c r="GZ336" s="124"/>
      <c r="HA336" s="124"/>
      <c r="HB336" s="124"/>
      <c r="HC336" s="124"/>
      <c r="HD336" s="124"/>
      <c r="HE336" s="124"/>
      <c r="HF336" s="124"/>
      <c r="HG336" s="124"/>
      <c r="HH336" s="124"/>
      <c r="HI336" s="124"/>
      <c r="HJ336" s="124"/>
      <c r="HK336" s="124"/>
      <c r="HL336" s="124"/>
      <c r="HM336" s="124"/>
      <c r="HN336" s="124"/>
      <c r="HO336" s="124"/>
      <c r="HP336" s="124"/>
      <c r="HQ336" s="124"/>
      <c r="HR336" s="124"/>
      <c r="HS336" s="124"/>
      <c r="HT336" s="124"/>
      <c r="HU336" s="124"/>
      <c r="HV336" s="124"/>
      <c r="HW336" s="124"/>
      <c r="HX336" s="124"/>
      <c r="HY336" s="124"/>
      <c r="HZ336" s="124"/>
      <c r="IA336" s="124"/>
      <c r="IB336" s="124"/>
      <c r="IC336" s="124"/>
      <c r="ID336" s="124"/>
      <c r="IE336" s="124"/>
    </row>
    <row r="337" spans="1:239" s="278" customFormat="1" ht="47.25">
      <c r="A337" s="37">
        <v>4</v>
      </c>
      <c r="B337" s="338" t="s">
        <v>264</v>
      </c>
      <c r="C337" s="339" t="s">
        <v>101</v>
      </c>
      <c r="D337" s="340">
        <v>2016</v>
      </c>
      <c r="E337" s="341" t="s">
        <v>674</v>
      </c>
      <c r="F337" s="339" t="s">
        <v>265</v>
      </c>
      <c r="G337" s="342">
        <v>8900</v>
      </c>
      <c r="H337" s="55" t="s">
        <v>101</v>
      </c>
      <c r="I337" s="39">
        <v>2016</v>
      </c>
      <c r="J337" s="39">
        <v>2018</v>
      </c>
      <c r="K337" s="180" t="s">
        <v>265</v>
      </c>
      <c r="L337" s="342">
        <v>8900</v>
      </c>
      <c r="M337" s="342"/>
      <c r="N337" s="342">
        <v>8900</v>
      </c>
      <c r="O337" s="342"/>
      <c r="P337" s="342">
        <v>3000</v>
      </c>
      <c r="Q337" s="322"/>
      <c r="R337" s="322"/>
      <c r="S337" s="322"/>
      <c r="T337" s="342">
        <v>3000</v>
      </c>
      <c r="U337" s="337" t="s">
        <v>810</v>
      </c>
    </row>
    <row r="338" spans="1:239" s="278" customFormat="1" ht="31.5">
      <c r="A338" s="92">
        <v>5</v>
      </c>
      <c r="B338" s="144" t="s">
        <v>270</v>
      </c>
      <c r="C338" s="339"/>
      <c r="D338" s="340"/>
      <c r="E338" s="341"/>
      <c r="F338" s="339"/>
      <c r="G338" s="342"/>
      <c r="H338" s="55" t="s">
        <v>101</v>
      </c>
      <c r="I338" s="39">
        <v>2016</v>
      </c>
      <c r="J338" s="39">
        <v>2018</v>
      </c>
      <c r="K338" s="180" t="s">
        <v>271</v>
      </c>
      <c r="L338" s="342">
        <v>6508</v>
      </c>
      <c r="M338" s="342"/>
      <c r="N338" s="342">
        <v>6508</v>
      </c>
      <c r="O338" s="342"/>
      <c r="P338" s="342"/>
      <c r="Q338" s="322"/>
      <c r="R338" s="322"/>
      <c r="S338" s="322"/>
      <c r="T338" s="342">
        <v>3000</v>
      </c>
      <c r="U338" s="337" t="s">
        <v>957</v>
      </c>
    </row>
    <row r="339" spans="1:239" s="278" customFormat="1" ht="31.5">
      <c r="A339" s="37">
        <v>6</v>
      </c>
      <c r="B339" s="144" t="s">
        <v>274</v>
      </c>
      <c r="C339" s="339"/>
      <c r="D339" s="340"/>
      <c r="E339" s="341"/>
      <c r="F339" s="339"/>
      <c r="G339" s="342"/>
      <c r="H339" s="28" t="s">
        <v>24</v>
      </c>
      <c r="I339" s="344">
        <v>2016</v>
      </c>
      <c r="J339" s="345" t="s">
        <v>674</v>
      </c>
      <c r="K339" s="180" t="s">
        <v>275</v>
      </c>
      <c r="L339" s="342">
        <v>2900</v>
      </c>
      <c r="M339" s="342"/>
      <c r="N339" s="342">
        <v>2900</v>
      </c>
      <c r="O339" s="342"/>
      <c r="P339" s="342"/>
      <c r="Q339" s="322"/>
      <c r="R339" s="322"/>
      <c r="S339" s="322"/>
      <c r="T339" s="342">
        <v>1000</v>
      </c>
      <c r="U339" s="337" t="s">
        <v>913</v>
      </c>
    </row>
    <row r="340" spans="1:239" s="278" customFormat="1" ht="31.5">
      <c r="A340" s="92">
        <v>7</v>
      </c>
      <c r="B340" s="144" t="s">
        <v>612</v>
      </c>
      <c r="C340" s="339"/>
      <c r="D340" s="340"/>
      <c r="E340" s="341"/>
      <c r="F340" s="339"/>
      <c r="G340" s="342"/>
      <c r="H340" s="55" t="s">
        <v>101</v>
      </c>
      <c r="I340" s="39">
        <v>2016</v>
      </c>
      <c r="J340" s="39">
        <v>2018</v>
      </c>
      <c r="K340" s="186" t="s">
        <v>613</v>
      </c>
      <c r="L340" s="342">
        <v>9500</v>
      </c>
      <c r="M340" s="342"/>
      <c r="N340" s="342">
        <f>L340</f>
        <v>9500</v>
      </c>
      <c r="O340" s="342"/>
      <c r="P340" s="342"/>
      <c r="Q340" s="322"/>
      <c r="R340" s="322"/>
      <c r="S340" s="322"/>
      <c r="T340" s="342">
        <v>3500</v>
      </c>
      <c r="U340" s="337" t="s">
        <v>810</v>
      </c>
    </row>
    <row r="341" spans="1:239" s="373" customFormat="1" ht="24.75" customHeight="1">
      <c r="A341" s="249" t="s">
        <v>721</v>
      </c>
      <c r="B341" s="346" t="s">
        <v>778</v>
      </c>
      <c r="C341" s="367"/>
      <c r="D341" s="368"/>
      <c r="E341" s="369"/>
      <c r="F341" s="367"/>
      <c r="G341" s="370"/>
      <c r="H341" s="371"/>
      <c r="I341" s="255"/>
      <c r="J341" s="255"/>
      <c r="K341" s="458"/>
      <c r="L341" s="251">
        <f>SUBTOTAL(109,L342:L344)</f>
        <v>20177</v>
      </c>
      <c r="M341" s="251">
        <f t="shared" ref="M341:T341" si="49">SUBTOTAL(109,M342:M344)</f>
        <v>0</v>
      </c>
      <c r="N341" s="251">
        <f t="shared" si="49"/>
        <v>20177</v>
      </c>
      <c r="O341" s="251">
        <f t="shared" si="49"/>
        <v>0</v>
      </c>
      <c r="P341" s="251">
        <f t="shared" si="49"/>
        <v>0</v>
      </c>
      <c r="Q341" s="251">
        <f t="shared" si="49"/>
        <v>0</v>
      </c>
      <c r="R341" s="251">
        <f t="shared" si="49"/>
        <v>5925.96</v>
      </c>
      <c r="S341" s="251">
        <f t="shared" si="49"/>
        <v>0</v>
      </c>
      <c r="T341" s="251">
        <f t="shared" si="49"/>
        <v>5000</v>
      </c>
      <c r="U341" s="515"/>
    </row>
    <row r="342" spans="1:239" s="278" customFormat="1" ht="31.5">
      <c r="A342" s="37">
        <v>1</v>
      </c>
      <c r="B342" s="11" t="s">
        <v>294</v>
      </c>
      <c r="C342" s="339"/>
      <c r="D342" s="340"/>
      <c r="E342" s="341"/>
      <c r="F342" s="339"/>
      <c r="G342" s="342"/>
      <c r="H342" s="55" t="s">
        <v>10</v>
      </c>
      <c r="I342" s="39">
        <v>2017</v>
      </c>
      <c r="J342" s="39">
        <v>2018</v>
      </c>
      <c r="K342" s="459" t="s">
        <v>657</v>
      </c>
      <c r="L342" s="342">
        <v>3190</v>
      </c>
      <c r="M342" s="342"/>
      <c r="N342" s="342">
        <v>3190</v>
      </c>
      <c r="O342" s="342"/>
      <c r="P342" s="342"/>
      <c r="Q342" s="322"/>
      <c r="R342" s="322"/>
      <c r="S342" s="322"/>
      <c r="T342" s="342">
        <v>2000</v>
      </c>
      <c r="U342" s="337" t="s">
        <v>926</v>
      </c>
    </row>
    <row r="343" spans="1:239" s="278" customFormat="1" ht="31.5">
      <c r="A343" s="37">
        <v>2</v>
      </c>
      <c r="B343" s="11" t="s">
        <v>927</v>
      </c>
      <c r="C343" s="339"/>
      <c r="D343" s="340"/>
      <c r="E343" s="341"/>
      <c r="F343" s="339"/>
      <c r="G343" s="342"/>
      <c r="H343" s="55" t="s">
        <v>10</v>
      </c>
      <c r="I343" s="39">
        <v>2017</v>
      </c>
      <c r="J343" s="39">
        <v>2018</v>
      </c>
      <c r="K343" s="459" t="s">
        <v>295</v>
      </c>
      <c r="L343" s="342">
        <v>4784</v>
      </c>
      <c r="M343" s="342"/>
      <c r="N343" s="342">
        <f>L343</f>
        <v>4784</v>
      </c>
      <c r="O343" s="342"/>
      <c r="P343" s="342"/>
      <c r="Q343" s="322"/>
      <c r="R343" s="322"/>
      <c r="S343" s="322"/>
      <c r="T343" s="342">
        <v>2000</v>
      </c>
      <c r="U343" s="337" t="s">
        <v>749</v>
      </c>
    </row>
    <row r="344" spans="1:239" s="101" customFormat="1" ht="63">
      <c r="A344" s="92">
        <v>3</v>
      </c>
      <c r="B344" s="356" t="s">
        <v>296</v>
      </c>
      <c r="C344" s="357"/>
      <c r="D344" s="358"/>
      <c r="E344" s="123" t="s">
        <v>71</v>
      </c>
      <c r="F344" s="96" t="s">
        <v>575</v>
      </c>
      <c r="G344" s="96"/>
      <c r="H344" s="25" t="s">
        <v>10</v>
      </c>
      <c r="I344" s="29">
        <v>2017</v>
      </c>
      <c r="J344" s="29">
        <v>2018</v>
      </c>
      <c r="K344" s="359" t="s">
        <v>297</v>
      </c>
      <c r="L344" s="342">
        <v>12203</v>
      </c>
      <c r="M344" s="342"/>
      <c r="N344" s="342">
        <f>L344</f>
        <v>12203</v>
      </c>
      <c r="O344" s="59"/>
      <c r="P344" s="59"/>
      <c r="Q344" s="59"/>
      <c r="R344" s="57">
        <v>5925.96</v>
      </c>
      <c r="S344" s="57"/>
      <c r="T344" s="342">
        <v>1000</v>
      </c>
      <c r="U344" s="337" t="s">
        <v>749</v>
      </c>
      <c r="V344" s="124"/>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c r="CC344" s="124"/>
      <c r="CD344" s="124"/>
      <c r="CE344" s="124"/>
      <c r="CF344" s="124"/>
      <c r="CG344" s="124"/>
      <c r="CH344" s="124"/>
      <c r="CI344" s="124"/>
      <c r="CJ344" s="124"/>
      <c r="CK344" s="124"/>
      <c r="CL344" s="124"/>
      <c r="CM344" s="124"/>
      <c r="CN344" s="124"/>
      <c r="CO344" s="124"/>
      <c r="CP344" s="124"/>
      <c r="CQ344" s="124"/>
      <c r="CR344" s="124"/>
      <c r="CS344" s="124"/>
      <c r="CT344" s="124"/>
      <c r="CU344" s="124"/>
      <c r="CV344" s="124"/>
      <c r="CW344" s="124"/>
      <c r="CX344" s="124"/>
      <c r="CY344" s="124"/>
      <c r="CZ344" s="124"/>
      <c r="DA344" s="124"/>
      <c r="DB344" s="124"/>
      <c r="DC344" s="124"/>
      <c r="DD344" s="124"/>
      <c r="DE344" s="124"/>
      <c r="DF344" s="124"/>
      <c r="DG344" s="124"/>
      <c r="DH344" s="124"/>
      <c r="DI344" s="124"/>
      <c r="DJ344" s="124"/>
      <c r="DK344" s="124"/>
      <c r="DL344" s="124"/>
      <c r="DM344" s="124"/>
      <c r="DN344" s="124"/>
      <c r="DO344" s="124"/>
      <c r="DP344" s="124"/>
      <c r="DQ344" s="124"/>
      <c r="DR344" s="124"/>
      <c r="DS344" s="124"/>
      <c r="DT344" s="124"/>
      <c r="DU344" s="124"/>
      <c r="DV344" s="124"/>
      <c r="DW344" s="124"/>
      <c r="DX344" s="124"/>
      <c r="DY344" s="124"/>
      <c r="DZ344" s="124"/>
      <c r="EA344" s="124"/>
      <c r="EB344" s="124"/>
      <c r="EC344" s="124"/>
      <c r="ED344" s="124"/>
      <c r="EE344" s="124"/>
      <c r="EF344" s="124"/>
      <c r="EG344" s="124"/>
      <c r="EH344" s="124"/>
      <c r="EI344" s="124"/>
      <c r="EJ344" s="124"/>
      <c r="EK344" s="124"/>
      <c r="EL344" s="124"/>
      <c r="EM344" s="124"/>
      <c r="EN344" s="124"/>
      <c r="EO344" s="124"/>
      <c r="EP344" s="124"/>
      <c r="EQ344" s="124"/>
      <c r="ER344" s="124"/>
      <c r="ES344" s="124"/>
      <c r="ET344" s="124"/>
      <c r="EU344" s="124"/>
      <c r="EV344" s="124"/>
      <c r="EW344" s="124"/>
      <c r="EX344" s="124"/>
      <c r="EY344" s="124"/>
      <c r="EZ344" s="124"/>
      <c r="FA344" s="124"/>
      <c r="FB344" s="124"/>
      <c r="FC344" s="124"/>
      <c r="FD344" s="124"/>
      <c r="FE344" s="124"/>
      <c r="FF344" s="124"/>
      <c r="FG344" s="124"/>
      <c r="FH344" s="124"/>
      <c r="FI344" s="124"/>
      <c r="FJ344" s="124"/>
      <c r="FK344" s="124"/>
      <c r="FL344" s="124"/>
      <c r="FM344" s="124"/>
      <c r="FN344" s="124"/>
      <c r="FO344" s="124"/>
      <c r="FP344" s="124"/>
      <c r="FQ344" s="124"/>
      <c r="FR344" s="124"/>
      <c r="FS344" s="124"/>
      <c r="FT344" s="124"/>
      <c r="FU344" s="124"/>
      <c r="FV344" s="124"/>
      <c r="FW344" s="124"/>
      <c r="FX344" s="124"/>
      <c r="FY344" s="124"/>
      <c r="FZ344" s="124"/>
      <c r="GA344" s="124"/>
      <c r="GB344" s="124"/>
      <c r="GC344" s="124"/>
      <c r="GD344" s="124"/>
      <c r="GE344" s="124"/>
      <c r="GF344" s="124"/>
      <c r="GG344" s="124"/>
      <c r="GH344" s="124"/>
      <c r="GI344" s="124"/>
      <c r="GJ344" s="124"/>
      <c r="GK344" s="124"/>
      <c r="GL344" s="124"/>
      <c r="GM344" s="124"/>
      <c r="GN344" s="124"/>
      <c r="GO344" s="124"/>
      <c r="GP344" s="124"/>
      <c r="GQ344" s="124"/>
      <c r="GR344" s="124"/>
      <c r="GS344" s="124"/>
      <c r="GT344" s="124"/>
      <c r="GU344" s="124"/>
      <c r="GV344" s="124"/>
      <c r="GW344" s="124"/>
      <c r="GX344" s="124"/>
      <c r="GY344" s="124"/>
      <c r="GZ344" s="124"/>
      <c r="HA344" s="124"/>
      <c r="HB344" s="124"/>
      <c r="HC344" s="124"/>
      <c r="HD344" s="124"/>
      <c r="HE344" s="124"/>
      <c r="HF344" s="124"/>
      <c r="HG344" s="124"/>
      <c r="HH344" s="124"/>
      <c r="HI344" s="124"/>
      <c r="HJ344" s="124"/>
      <c r="HK344" s="124"/>
      <c r="HL344" s="124"/>
      <c r="HM344" s="124"/>
      <c r="HN344" s="124"/>
      <c r="HO344" s="124"/>
      <c r="HP344" s="124"/>
      <c r="HQ344" s="124"/>
      <c r="HR344" s="124"/>
      <c r="HS344" s="124"/>
      <c r="HT344" s="124"/>
      <c r="HU344" s="124"/>
      <c r="HV344" s="124"/>
      <c r="HW344" s="124"/>
      <c r="HX344" s="124"/>
      <c r="HY344" s="124"/>
      <c r="HZ344" s="124"/>
      <c r="IA344" s="124"/>
      <c r="IB344" s="124"/>
      <c r="IC344" s="124"/>
      <c r="ID344" s="124"/>
      <c r="IE344" s="124"/>
    </row>
    <row r="345" spans="1:239" s="78" customFormat="1" ht="23.25" customHeight="1">
      <c r="B345" s="79"/>
      <c r="C345" s="79"/>
      <c r="D345" s="80"/>
      <c r="E345" s="81"/>
      <c r="H345" s="321"/>
      <c r="I345" s="82"/>
      <c r="J345" s="83"/>
      <c r="K345" s="171"/>
      <c r="R345" s="84"/>
      <c r="S345" s="84"/>
      <c r="T345" s="84"/>
      <c r="U345" s="516"/>
    </row>
    <row r="346" spans="1:239" s="78" customFormat="1" ht="23.25" customHeight="1">
      <c r="B346" s="79"/>
      <c r="C346" s="79"/>
      <c r="D346" s="80"/>
      <c r="E346" s="81"/>
      <c r="H346" s="321"/>
      <c r="I346" s="82"/>
      <c r="J346" s="83"/>
      <c r="K346" s="171"/>
      <c r="R346" s="84"/>
      <c r="S346" s="84"/>
      <c r="T346" s="84"/>
      <c r="U346" s="516"/>
    </row>
    <row r="347" spans="1:239" s="78" customFormat="1" ht="23.25" customHeight="1">
      <c r="B347" s="79"/>
      <c r="C347" s="79"/>
      <c r="D347" s="80"/>
      <c r="E347" s="81"/>
      <c r="H347" s="321"/>
      <c r="I347" s="82"/>
      <c r="J347" s="83"/>
      <c r="K347" s="171"/>
      <c r="R347" s="84"/>
      <c r="S347" s="84"/>
      <c r="T347" s="84"/>
      <c r="U347" s="516"/>
    </row>
    <row r="348" spans="1:239" ht="23.25" customHeight="1">
      <c r="R348" s="8"/>
      <c r="S348" s="8"/>
      <c r="T348" s="8"/>
      <c r="U348" s="474"/>
    </row>
    <row r="349" spans="1:239" ht="23.25" customHeight="1">
      <c r="R349" s="8"/>
      <c r="S349" s="8"/>
      <c r="T349" s="8"/>
      <c r="U349" s="474"/>
    </row>
    <row r="350" spans="1:239" s="6" customFormat="1" ht="24" customHeight="1">
      <c r="B350" s="32"/>
      <c r="C350" s="3"/>
      <c r="D350" s="7"/>
      <c r="H350" s="171"/>
      <c r="I350" s="33"/>
      <c r="J350" s="34"/>
      <c r="K350" s="171"/>
      <c r="U350" s="171"/>
    </row>
    <row r="351" spans="1:239" s="6" customFormat="1">
      <c r="B351" s="32"/>
      <c r="C351" s="3"/>
      <c r="D351" s="7"/>
      <c r="H351" s="171"/>
      <c r="I351" s="33"/>
      <c r="J351" s="34"/>
      <c r="K351" s="171"/>
      <c r="Q351" s="31"/>
      <c r="T351" s="31"/>
      <c r="U351" s="474"/>
    </row>
    <row r="352" spans="1:239" s="6" customFormat="1">
      <c r="B352" s="32"/>
      <c r="C352" s="3"/>
      <c r="D352" s="7"/>
      <c r="H352" s="171"/>
      <c r="I352" s="33"/>
      <c r="J352" s="34"/>
      <c r="K352" s="171"/>
      <c r="U352" s="171"/>
    </row>
    <row r="353" spans="2:21" s="6" customFormat="1">
      <c r="B353" s="32"/>
      <c r="C353" s="3"/>
      <c r="D353" s="7"/>
      <c r="H353" s="171"/>
      <c r="I353" s="33"/>
      <c r="J353" s="34"/>
      <c r="K353" s="171"/>
      <c r="U353" s="171"/>
    </row>
    <row r="354" spans="2:21" s="6" customFormat="1">
      <c r="B354" s="32"/>
      <c r="C354" s="3"/>
      <c r="D354" s="7"/>
      <c r="H354" s="171"/>
      <c r="I354" s="33"/>
      <c r="J354" s="34"/>
      <c r="K354" s="171"/>
      <c r="U354" s="171"/>
    </row>
    <row r="355" spans="2:21" s="6" customFormat="1">
      <c r="B355" s="32"/>
      <c r="C355" s="3"/>
      <c r="D355" s="7"/>
      <c r="H355" s="171"/>
      <c r="I355" s="33"/>
      <c r="J355" s="34"/>
      <c r="K355" s="171"/>
      <c r="U355" s="171"/>
    </row>
  </sheetData>
  <mergeCells count="23">
    <mergeCell ref="D5:D7"/>
    <mergeCell ref="K5:K7"/>
    <mergeCell ref="L5:N5"/>
    <mergeCell ref="L6:L7"/>
    <mergeCell ref="N6:N7"/>
    <mergeCell ref="J4:J7"/>
    <mergeCell ref="K4:N4"/>
    <mergeCell ref="A1:U1"/>
    <mergeCell ref="A2:U2"/>
    <mergeCell ref="A4:A7"/>
    <mergeCell ref="B4:B7"/>
    <mergeCell ref="C4:D4"/>
    <mergeCell ref="E4:E7"/>
    <mergeCell ref="F4:F7"/>
    <mergeCell ref="G4:G7"/>
    <mergeCell ref="H4:H7"/>
    <mergeCell ref="I4:I7"/>
    <mergeCell ref="O4:Q5"/>
    <mergeCell ref="R4:T7"/>
    <mergeCell ref="U4:U7"/>
    <mergeCell ref="O6:O7"/>
    <mergeCell ref="P6:Q7"/>
    <mergeCell ref="C5:C7"/>
  </mergeCells>
  <printOptions horizontalCentered="1"/>
  <pageMargins left="0.30118110199999998" right="0.222440945" top="0.57677165399999997" bottom="0.57677165399999997" header="0.31496062992126" footer="0.31496062992126"/>
  <pageSetup paperSize="9" scale="78" orientation="landscape"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sheetPr codeName="Sheet1"/>
  <dimension ref="A1:IF355"/>
  <sheetViews>
    <sheetView zoomScale="90" zoomScaleNormal="70" zoomScalePageLayoutView="90" workbookViewId="0">
      <pane xSplit="7" ySplit="8" topLeftCell="H122" activePane="bottomRight" state="frozen"/>
      <selection pane="topRight" activeCell="H1" sqref="H1"/>
      <selection pane="bottomLeft" activeCell="A9" sqref="A9"/>
      <selection pane="bottomRight" activeCell="R4" sqref="R4:T7"/>
    </sheetView>
  </sheetViews>
  <sheetFormatPr defaultRowHeight="12.75"/>
  <cols>
    <col min="1" max="1" width="5.375" style="2" customWidth="1"/>
    <col min="2" max="2" width="42.375" style="3" customWidth="1"/>
    <col min="3" max="3" width="8.625" style="3" hidden="1" customWidth="1"/>
    <col min="4" max="4" width="8.625" style="7" hidden="1" customWidth="1"/>
    <col min="5" max="5" width="9" style="6" hidden="1" customWidth="1"/>
    <col min="6" max="6" width="11.625" style="2" hidden="1" customWidth="1"/>
    <col min="7" max="7" width="11.375" style="2" hidden="1" customWidth="1"/>
    <col min="8" max="8" width="7.625" style="320" customWidth="1"/>
    <col min="9" max="9" width="6.75" style="5" customWidth="1"/>
    <col min="10" max="10" width="7" style="4" customWidth="1"/>
    <col min="11" max="11" width="15.875" style="171" customWidth="1"/>
    <col min="12" max="12" width="12.875" style="2" customWidth="1"/>
    <col min="13" max="13" width="10" style="2" hidden="1" customWidth="1"/>
    <col min="14" max="14" width="10.75" style="2" customWidth="1"/>
    <col min="15" max="15" width="10.25" style="2" customWidth="1"/>
    <col min="16" max="16" width="10.25" style="2" hidden="1" customWidth="1"/>
    <col min="17" max="17" width="11.125" style="2" customWidth="1"/>
    <col min="18" max="19" width="12.875" style="2" hidden="1" customWidth="1"/>
    <col min="20" max="20" width="9.375" style="2" customWidth="1"/>
    <col min="21" max="21" width="23" style="171" customWidth="1"/>
    <col min="22" max="22" width="19" style="320" customWidth="1"/>
    <col min="23" max="16384" width="9" style="2"/>
  </cols>
  <sheetData>
    <row r="1" spans="1:22" s="85" customFormat="1" ht="20.25">
      <c r="A1" s="586" t="s">
        <v>694</v>
      </c>
      <c r="B1" s="586"/>
      <c r="C1" s="586"/>
      <c r="D1" s="586"/>
      <c r="E1" s="586"/>
      <c r="F1" s="586"/>
      <c r="G1" s="586"/>
      <c r="H1" s="586"/>
      <c r="I1" s="586"/>
      <c r="J1" s="586"/>
      <c r="K1" s="586"/>
      <c r="L1" s="586"/>
      <c r="M1" s="586"/>
      <c r="N1" s="586"/>
      <c r="O1" s="586"/>
      <c r="P1" s="586"/>
      <c r="Q1" s="586"/>
      <c r="R1" s="586"/>
      <c r="S1" s="586"/>
      <c r="T1" s="586"/>
      <c r="U1" s="586"/>
      <c r="V1" s="586"/>
    </row>
    <row r="2" spans="1:22" s="85" customFormat="1" ht="19.5" customHeight="1">
      <c r="A2" s="587" t="s">
        <v>965</v>
      </c>
      <c r="B2" s="587"/>
      <c r="C2" s="587"/>
      <c r="D2" s="587"/>
      <c r="E2" s="587"/>
      <c r="F2" s="587"/>
      <c r="G2" s="587"/>
      <c r="H2" s="587"/>
      <c r="I2" s="587"/>
      <c r="J2" s="587"/>
      <c r="K2" s="587"/>
      <c r="L2" s="587"/>
      <c r="M2" s="587"/>
      <c r="N2" s="587"/>
      <c r="O2" s="587"/>
      <c r="P2" s="587"/>
      <c r="Q2" s="587"/>
      <c r="R2" s="587"/>
      <c r="S2" s="587"/>
      <c r="T2" s="587"/>
      <c r="U2" s="587"/>
      <c r="V2" s="587"/>
    </row>
    <row r="3" spans="1:22" ht="20.25" customHeight="1">
      <c r="R3" s="8"/>
      <c r="S3" s="8"/>
      <c r="T3" s="8"/>
      <c r="U3" s="474"/>
      <c r="V3" s="551"/>
    </row>
    <row r="4" spans="1:22" s="1" customFormat="1" ht="16.5" customHeight="1">
      <c r="A4" s="588" t="s">
        <v>0</v>
      </c>
      <c r="B4" s="615" t="s">
        <v>1</v>
      </c>
      <c r="C4" s="588" t="s">
        <v>538</v>
      </c>
      <c r="D4" s="592"/>
      <c r="E4" s="588" t="s">
        <v>5</v>
      </c>
      <c r="F4" s="588" t="s">
        <v>299</v>
      </c>
      <c r="G4" s="588" t="s">
        <v>300</v>
      </c>
      <c r="H4" s="589" t="s">
        <v>2</v>
      </c>
      <c r="I4" s="593" t="s">
        <v>515</v>
      </c>
      <c r="J4" s="614" t="s">
        <v>302</v>
      </c>
      <c r="K4" s="612" t="s">
        <v>3</v>
      </c>
      <c r="L4" s="612"/>
      <c r="M4" s="612"/>
      <c r="N4" s="612"/>
      <c r="O4" s="594" t="s">
        <v>672</v>
      </c>
      <c r="P4" s="594"/>
      <c r="Q4" s="594"/>
      <c r="R4" s="595" t="s">
        <v>973</v>
      </c>
      <c r="S4" s="596"/>
      <c r="T4" s="597"/>
      <c r="U4" s="604" t="s">
        <v>725</v>
      </c>
      <c r="V4" s="616" t="s">
        <v>4</v>
      </c>
    </row>
    <row r="5" spans="1:22" s="1" customFormat="1" ht="16.5" customHeight="1">
      <c r="A5" s="588"/>
      <c r="B5" s="615"/>
      <c r="C5" s="590" t="s">
        <v>539</v>
      </c>
      <c r="D5" s="589" t="s">
        <v>9</v>
      </c>
      <c r="E5" s="588"/>
      <c r="F5" s="588"/>
      <c r="G5" s="588"/>
      <c r="H5" s="590"/>
      <c r="I5" s="593"/>
      <c r="J5" s="614"/>
      <c r="K5" s="610" t="s">
        <v>726</v>
      </c>
      <c r="L5" s="612" t="s">
        <v>7</v>
      </c>
      <c r="M5" s="612"/>
      <c r="N5" s="612"/>
      <c r="O5" s="594"/>
      <c r="P5" s="594"/>
      <c r="Q5" s="594"/>
      <c r="R5" s="598"/>
      <c r="S5" s="599"/>
      <c r="T5" s="600"/>
      <c r="U5" s="604"/>
      <c r="V5" s="617"/>
    </row>
    <row r="6" spans="1:22" s="1" customFormat="1" ht="16.5" customHeight="1">
      <c r="A6" s="588"/>
      <c r="B6" s="615"/>
      <c r="C6" s="590"/>
      <c r="D6" s="590"/>
      <c r="E6" s="588"/>
      <c r="F6" s="588"/>
      <c r="G6" s="588"/>
      <c r="H6" s="590"/>
      <c r="I6" s="593"/>
      <c r="J6" s="614"/>
      <c r="K6" s="611"/>
      <c r="L6" s="613" t="s">
        <v>8</v>
      </c>
      <c r="M6" s="188" t="s">
        <v>673</v>
      </c>
      <c r="N6" s="612" t="s">
        <v>723</v>
      </c>
      <c r="O6" s="594" t="s">
        <v>9</v>
      </c>
      <c r="P6" s="606" t="s">
        <v>723</v>
      </c>
      <c r="Q6" s="607"/>
      <c r="R6" s="598"/>
      <c r="S6" s="599"/>
      <c r="T6" s="600"/>
      <c r="U6" s="604"/>
      <c r="V6" s="617"/>
    </row>
    <row r="7" spans="1:22" s="1" customFormat="1" ht="33.75" customHeight="1">
      <c r="A7" s="588"/>
      <c r="B7" s="615"/>
      <c r="C7" s="591"/>
      <c r="D7" s="591"/>
      <c r="E7" s="588"/>
      <c r="F7" s="588"/>
      <c r="G7" s="588"/>
      <c r="H7" s="591"/>
      <c r="I7" s="593"/>
      <c r="J7" s="614"/>
      <c r="K7" s="611"/>
      <c r="L7" s="613"/>
      <c r="M7" s="188"/>
      <c r="N7" s="612"/>
      <c r="O7" s="594"/>
      <c r="P7" s="608"/>
      <c r="Q7" s="609"/>
      <c r="R7" s="601"/>
      <c r="S7" s="602"/>
      <c r="T7" s="603"/>
      <c r="U7" s="605"/>
      <c r="V7" s="618"/>
    </row>
    <row r="8" spans="1:22" s="1" customFormat="1" ht="16.5">
      <c r="A8" s="9">
        <v>1</v>
      </c>
      <c r="B8" s="9">
        <v>2</v>
      </c>
      <c r="C8" s="10"/>
      <c r="D8" s="10"/>
      <c r="E8" s="9"/>
      <c r="F8" s="9"/>
      <c r="G8" s="9"/>
      <c r="H8" s="9">
        <v>3</v>
      </c>
      <c r="I8" s="9">
        <v>4</v>
      </c>
      <c r="J8" s="9" t="s">
        <v>615</v>
      </c>
      <c r="K8" s="77">
        <v>6</v>
      </c>
      <c r="L8" s="9">
        <v>7</v>
      </c>
      <c r="M8" s="9">
        <v>8</v>
      </c>
      <c r="N8" s="9">
        <v>8</v>
      </c>
      <c r="O8" s="9">
        <v>9</v>
      </c>
      <c r="P8" s="9">
        <v>11</v>
      </c>
      <c r="Q8" s="9">
        <v>10</v>
      </c>
      <c r="R8" s="9"/>
      <c r="S8" s="9"/>
      <c r="T8" s="9">
        <v>11</v>
      </c>
      <c r="U8" s="9"/>
      <c r="V8" s="9">
        <v>12</v>
      </c>
    </row>
    <row r="9" spans="1:22" s="101" customFormat="1" ht="23.25" customHeight="1">
      <c r="A9" s="25"/>
      <c r="B9" s="97" t="s">
        <v>616</v>
      </c>
      <c r="C9" s="98"/>
      <c r="D9" s="98"/>
      <c r="E9" s="25"/>
      <c r="F9" s="25"/>
      <c r="G9" s="25"/>
      <c r="H9" s="25"/>
      <c r="I9" s="25"/>
      <c r="J9" s="25"/>
      <c r="K9" s="77"/>
      <c r="L9" s="99">
        <f t="shared" ref="L9:T9" si="0">SUBTOTAL(109,L10:L344)</f>
        <v>5857931</v>
      </c>
      <c r="M9" s="99" t="e">
        <f t="shared" ca="1" si="0"/>
        <v>#N/A</v>
      </c>
      <c r="N9" s="99">
        <f t="shared" si="0"/>
        <v>2778061</v>
      </c>
      <c r="O9" s="99">
        <f t="shared" si="0"/>
        <v>2263224</v>
      </c>
      <c r="P9" s="99">
        <f t="shared" si="0"/>
        <v>104130</v>
      </c>
      <c r="Q9" s="99">
        <f t="shared" si="0"/>
        <v>930327</v>
      </c>
      <c r="R9" s="99" t="e">
        <f t="shared" si="0"/>
        <v>#REF!</v>
      </c>
      <c r="S9" s="99">
        <f t="shared" si="0"/>
        <v>0</v>
      </c>
      <c r="T9" s="99">
        <f t="shared" si="0"/>
        <v>531947</v>
      </c>
      <c r="U9" s="99"/>
      <c r="V9" s="100"/>
    </row>
    <row r="10" spans="1:22" s="101" customFormat="1" ht="23.25" customHeight="1">
      <c r="A10" s="102" t="s">
        <v>695</v>
      </c>
      <c r="B10" s="97" t="s">
        <v>711</v>
      </c>
      <c r="C10" s="98"/>
      <c r="D10" s="98"/>
      <c r="E10" s="25"/>
      <c r="F10" s="25"/>
      <c r="G10" s="25"/>
      <c r="H10" s="25"/>
      <c r="I10" s="25"/>
      <c r="J10" s="25"/>
      <c r="K10" s="77"/>
      <c r="L10" s="99">
        <f t="shared" ref="L10:T10" si="1">SUBTOTAL(109,L11:L150)</f>
        <v>1759097.2999999998</v>
      </c>
      <c r="M10" s="99" t="e">
        <f t="shared" ca="1" si="1"/>
        <v>#N/A</v>
      </c>
      <c r="N10" s="99">
        <f t="shared" si="1"/>
        <v>938094.29999999993</v>
      </c>
      <c r="O10" s="99">
        <f t="shared" si="1"/>
        <v>929504</v>
      </c>
      <c r="P10" s="99">
        <f t="shared" si="1"/>
        <v>88130</v>
      </c>
      <c r="Q10" s="99">
        <f t="shared" si="1"/>
        <v>407137</v>
      </c>
      <c r="R10" s="99" t="e">
        <f t="shared" si="1"/>
        <v>#REF!</v>
      </c>
      <c r="S10" s="99">
        <f t="shared" si="1"/>
        <v>0</v>
      </c>
      <c r="T10" s="99">
        <f t="shared" si="1"/>
        <v>207427</v>
      </c>
      <c r="U10" s="99"/>
      <c r="V10" s="100"/>
    </row>
    <row r="11" spans="1:22" s="101" customFormat="1" ht="23.25" customHeight="1">
      <c r="A11" s="102" t="s">
        <v>635</v>
      </c>
      <c r="B11" s="97" t="s">
        <v>696</v>
      </c>
      <c r="C11" s="98"/>
      <c r="D11" s="98"/>
      <c r="E11" s="25"/>
      <c r="F11" s="25"/>
      <c r="G11" s="25"/>
      <c r="H11" s="25"/>
      <c r="I11" s="25"/>
      <c r="J11" s="25"/>
      <c r="K11" s="77"/>
      <c r="L11" s="99"/>
      <c r="M11" s="99"/>
      <c r="N11" s="99"/>
      <c r="O11" s="99"/>
      <c r="P11" s="99"/>
      <c r="Q11" s="99"/>
      <c r="R11" s="99"/>
      <c r="S11" s="99"/>
      <c r="T11" s="99">
        <v>5000</v>
      </c>
      <c r="U11" s="99"/>
      <c r="V11" s="25"/>
    </row>
    <row r="12" spans="1:22" s="101" customFormat="1" ht="31.5">
      <c r="A12" s="102" t="s">
        <v>636</v>
      </c>
      <c r="B12" s="97" t="s">
        <v>702</v>
      </c>
      <c r="C12" s="98"/>
      <c r="D12" s="98"/>
      <c r="E12" s="25"/>
      <c r="F12" s="25"/>
      <c r="G12" s="25"/>
      <c r="H12" s="25"/>
      <c r="I12" s="25"/>
      <c r="J12" s="25"/>
      <c r="K12" s="77"/>
      <c r="L12" s="99"/>
      <c r="M12" s="99"/>
      <c r="N12" s="99"/>
      <c r="O12" s="99"/>
      <c r="P12" s="99"/>
      <c r="Q12" s="99"/>
      <c r="R12" s="99"/>
      <c r="S12" s="99"/>
      <c r="T12" s="99">
        <v>1000</v>
      </c>
      <c r="U12" s="99"/>
      <c r="V12" s="25"/>
    </row>
    <row r="13" spans="1:22" s="101" customFormat="1" ht="31.5">
      <c r="A13" s="102" t="s">
        <v>649</v>
      </c>
      <c r="B13" s="97" t="s">
        <v>700</v>
      </c>
      <c r="C13" s="374"/>
      <c r="D13" s="374"/>
      <c r="E13" s="102"/>
      <c r="F13" s="102"/>
      <c r="G13" s="102"/>
      <c r="H13" s="102"/>
      <c r="I13" s="102"/>
      <c r="J13" s="102"/>
      <c r="K13" s="375"/>
      <c r="L13" s="99"/>
      <c r="M13" s="99"/>
      <c r="N13" s="99"/>
      <c r="O13" s="99"/>
      <c r="P13" s="99"/>
      <c r="Q13" s="99"/>
      <c r="R13" s="99"/>
      <c r="S13" s="99"/>
      <c r="T13" s="99">
        <v>10000</v>
      </c>
      <c r="U13" s="99"/>
      <c r="V13" s="25"/>
    </row>
    <row r="14" spans="1:22" s="101" customFormat="1" ht="33.75" customHeight="1">
      <c r="A14" s="450" t="s">
        <v>701</v>
      </c>
      <c r="B14" s="451" t="s">
        <v>716</v>
      </c>
      <c r="C14" s="452"/>
      <c r="D14" s="452"/>
      <c r="E14" s="450"/>
      <c r="F14" s="450"/>
      <c r="G14" s="450"/>
      <c r="H14" s="452"/>
      <c r="I14" s="453"/>
      <c r="J14" s="455"/>
      <c r="K14" s="375"/>
      <c r="L14" s="206">
        <f>SUBTOTAL(9,L15:L16)</f>
        <v>612212</v>
      </c>
      <c r="M14" s="206" t="e">
        <f t="shared" ref="M14:T14" si="2">SUBTOTAL(9,M15:M16)</f>
        <v>#N/A</v>
      </c>
      <c r="N14" s="206">
        <f t="shared" si="2"/>
        <v>226940</v>
      </c>
      <c r="O14" s="206">
        <f t="shared" si="2"/>
        <v>204858</v>
      </c>
      <c r="P14" s="206">
        <f t="shared" si="2"/>
        <v>0</v>
      </c>
      <c r="Q14" s="206">
        <f t="shared" si="2"/>
        <v>71510</v>
      </c>
      <c r="R14" s="206">
        <f t="shared" si="2"/>
        <v>204858</v>
      </c>
      <c r="S14" s="206">
        <f t="shared" si="2"/>
        <v>0</v>
      </c>
      <c r="T14" s="206">
        <f t="shared" si="2"/>
        <v>20000</v>
      </c>
      <c r="U14" s="475"/>
      <c r="V14" s="552"/>
    </row>
    <row r="15" spans="1:22" s="378" customFormat="1" ht="63.75">
      <c r="A15" s="37">
        <v>1</v>
      </c>
      <c r="B15" s="108" t="s">
        <v>199</v>
      </c>
      <c r="C15" s="108"/>
      <c r="D15" s="108"/>
      <c r="E15" s="376" t="s">
        <v>76</v>
      </c>
      <c r="F15" s="106" t="s">
        <v>574</v>
      </c>
      <c r="G15" s="106" t="s">
        <v>201</v>
      </c>
      <c r="H15" s="36" t="s">
        <v>10</v>
      </c>
      <c r="I15" s="39">
        <v>2014</v>
      </c>
      <c r="J15" s="39">
        <v>2018</v>
      </c>
      <c r="K15" s="377" t="s">
        <v>200</v>
      </c>
      <c r="L15" s="229">
        <v>391940</v>
      </c>
      <c r="M15" s="229" t="e">
        <f>VLOOKUP(B15,CV!$B$123:$T$325,15,0)</f>
        <v>#N/A</v>
      </c>
      <c r="N15" s="229">
        <v>126940</v>
      </c>
      <c r="O15" s="229">
        <f>97258+62600</f>
        <v>159858</v>
      </c>
      <c r="P15" s="229"/>
      <c r="Q15" s="229">
        <f>35910+25600</f>
        <v>61510</v>
      </c>
      <c r="R15" s="229">
        <f>97258+62600</f>
        <v>159858</v>
      </c>
      <c r="S15" s="229"/>
      <c r="T15" s="229">
        <v>10000</v>
      </c>
      <c r="U15" s="109" t="s">
        <v>768</v>
      </c>
      <c r="V15" s="229"/>
    </row>
    <row r="16" spans="1:22" s="378" customFormat="1" ht="31.5">
      <c r="A16" s="37">
        <v>2</v>
      </c>
      <c r="B16" s="108" t="s">
        <v>197</v>
      </c>
      <c r="C16" s="108"/>
      <c r="D16" s="108"/>
      <c r="E16" s="376" t="s">
        <v>76</v>
      </c>
      <c r="F16" s="106" t="s">
        <v>574</v>
      </c>
      <c r="G16" s="106" t="s">
        <v>201</v>
      </c>
      <c r="H16" s="36" t="s">
        <v>10</v>
      </c>
      <c r="I16" s="39">
        <v>2015</v>
      </c>
      <c r="J16" s="39">
        <v>2019</v>
      </c>
      <c r="K16" s="379" t="s">
        <v>198</v>
      </c>
      <c r="L16" s="229">
        <v>220272</v>
      </c>
      <c r="M16" s="229" t="e">
        <f>VLOOKUP(B16,CV!$B$123:$T$325,15,0)</f>
        <v>#N/A</v>
      </c>
      <c r="N16" s="229">
        <v>100000</v>
      </c>
      <c r="O16" s="229">
        <v>45000</v>
      </c>
      <c r="P16" s="229"/>
      <c r="Q16" s="229">
        <v>10000</v>
      </c>
      <c r="R16" s="229">
        <v>45000</v>
      </c>
      <c r="S16" s="229"/>
      <c r="T16" s="229">
        <v>10000</v>
      </c>
      <c r="U16" s="109" t="s">
        <v>794</v>
      </c>
      <c r="V16" s="229"/>
    </row>
    <row r="17" spans="1:240" s="101" customFormat="1" ht="19.5" customHeight="1">
      <c r="A17" s="102" t="s">
        <v>703</v>
      </c>
      <c r="B17" s="97" t="s">
        <v>704</v>
      </c>
      <c r="C17" s="98"/>
      <c r="D17" s="98"/>
      <c r="E17" s="25"/>
      <c r="F17" s="25"/>
      <c r="G17" s="25"/>
      <c r="H17" s="25"/>
      <c r="I17" s="25"/>
      <c r="J17" s="25"/>
      <c r="K17" s="77"/>
      <c r="L17" s="380">
        <f>SUBTOTAL(9,L18:L26)</f>
        <v>41535</v>
      </c>
      <c r="M17" s="380">
        <f t="shared" ref="M17:T17" si="3">SUBTOTAL(9,M18:M26)</f>
        <v>0</v>
      </c>
      <c r="N17" s="380">
        <f t="shared" si="3"/>
        <v>41535</v>
      </c>
      <c r="O17" s="380">
        <f t="shared" si="3"/>
        <v>21367</v>
      </c>
      <c r="P17" s="380">
        <f t="shared" si="3"/>
        <v>0</v>
      </c>
      <c r="Q17" s="380">
        <f t="shared" si="3"/>
        <v>21367</v>
      </c>
      <c r="R17" s="380" t="e">
        <f t="shared" si="3"/>
        <v>#REF!</v>
      </c>
      <c r="S17" s="380">
        <f t="shared" si="3"/>
        <v>0</v>
      </c>
      <c r="T17" s="380">
        <f t="shared" si="3"/>
        <v>9095</v>
      </c>
      <c r="U17" s="99"/>
      <c r="V17" s="25"/>
    </row>
    <row r="18" spans="1:240" s="355" customFormat="1" ht="19.5" customHeight="1">
      <c r="A18" s="254" t="s">
        <v>720</v>
      </c>
      <c r="B18" s="381" t="s">
        <v>776</v>
      </c>
      <c r="C18" s="382"/>
      <c r="D18" s="382"/>
      <c r="E18" s="351"/>
      <c r="F18" s="351"/>
      <c r="G18" s="351"/>
      <c r="H18" s="351"/>
      <c r="I18" s="351"/>
      <c r="J18" s="351"/>
      <c r="K18" s="383"/>
      <c r="L18" s="384">
        <f>SUBTOTAL(9,L19:L19)</f>
        <v>3914</v>
      </c>
      <c r="M18" s="384">
        <f t="shared" ref="M18:T18" si="4">SUBTOTAL(9,M19:M19)</f>
        <v>0</v>
      </c>
      <c r="N18" s="384">
        <f t="shared" si="4"/>
        <v>3914</v>
      </c>
      <c r="O18" s="384">
        <f t="shared" si="4"/>
        <v>3550</v>
      </c>
      <c r="P18" s="384">
        <f t="shared" si="4"/>
        <v>0</v>
      </c>
      <c r="Q18" s="384">
        <f t="shared" si="4"/>
        <v>3550</v>
      </c>
      <c r="R18" s="384">
        <f t="shared" si="4"/>
        <v>0</v>
      </c>
      <c r="S18" s="384">
        <f t="shared" si="4"/>
        <v>0</v>
      </c>
      <c r="T18" s="384">
        <f t="shared" si="4"/>
        <v>129</v>
      </c>
      <c r="U18" s="476"/>
      <c r="V18" s="351"/>
    </row>
    <row r="19" spans="1:240" s="387" customFormat="1" ht="63.75" customHeight="1">
      <c r="A19" s="37">
        <v>1</v>
      </c>
      <c r="B19" s="385" t="s">
        <v>669</v>
      </c>
      <c r="C19" s="385" t="s">
        <v>670</v>
      </c>
      <c r="D19" s="385">
        <v>3679</v>
      </c>
      <c r="E19" s="105" t="s">
        <v>523</v>
      </c>
      <c r="F19" s="106" t="s">
        <v>535</v>
      </c>
      <c r="G19" s="105"/>
      <c r="H19" s="36" t="s">
        <v>10</v>
      </c>
      <c r="I19" s="39">
        <v>2013</v>
      </c>
      <c r="J19" s="39">
        <v>2015</v>
      </c>
      <c r="K19" s="386" t="s">
        <v>671</v>
      </c>
      <c r="L19" s="35">
        <v>3914</v>
      </c>
      <c r="M19" s="35"/>
      <c r="N19" s="35">
        <v>3914</v>
      </c>
      <c r="O19" s="35">
        <v>3550</v>
      </c>
      <c r="P19" s="35"/>
      <c r="Q19" s="35">
        <v>3550</v>
      </c>
      <c r="R19" s="35"/>
      <c r="S19" s="35"/>
      <c r="T19" s="35">
        <v>129</v>
      </c>
      <c r="U19" s="477" t="s">
        <v>773</v>
      </c>
      <c r="V19" s="553"/>
    </row>
    <row r="20" spans="1:240" s="392" customFormat="1" ht="24.75" customHeight="1">
      <c r="A20" s="249" t="s">
        <v>721</v>
      </c>
      <c r="B20" s="388" t="s">
        <v>777</v>
      </c>
      <c r="C20" s="388"/>
      <c r="D20" s="388"/>
      <c r="E20" s="389"/>
      <c r="F20" s="390"/>
      <c r="G20" s="389"/>
      <c r="H20" s="254"/>
      <c r="I20" s="255"/>
      <c r="J20" s="255"/>
      <c r="K20" s="391"/>
      <c r="L20" s="384">
        <f>SUBTOTAL(9,L21:L23)</f>
        <v>26164</v>
      </c>
      <c r="M20" s="384">
        <f t="shared" ref="M20:T20" si="5">SUBTOTAL(9,M21:M23)</f>
        <v>0</v>
      </c>
      <c r="N20" s="384">
        <f t="shared" si="5"/>
        <v>26164</v>
      </c>
      <c r="O20" s="384">
        <f t="shared" si="5"/>
        <v>17817</v>
      </c>
      <c r="P20" s="384">
        <f t="shared" si="5"/>
        <v>0</v>
      </c>
      <c r="Q20" s="384">
        <f t="shared" si="5"/>
        <v>17817</v>
      </c>
      <c r="R20" s="384" t="e">
        <f t="shared" si="5"/>
        <v>#REF!</v>
      </c>
      <c r="S20" s="384">
        <f t="shared" si="5"/>
        <v>0</v>
      </c>
      <c r="T20" s="384">
        <f t="shared" si="5"/>
        <v>6359</v>
      </c>
      <c r="U20" s="478"/>
      <c r="V20" s="554"/>
    </row>
    <row r="21" spans="1:240" s="394" customFormat="1" ht="31.5">
      <c r="A21" s="37">
        <v>1</v>
      </c>
      <c r="B21" s="385" t="s">
        <v>11</v>
      </c>
      <c r="C21" s="385"/>
      <c r="D21" s="385"/>
      <c r="E21" s="105" t="s">
        <v>523</v>
      </c>
      <c r="F21" s="106" t="s">
        <v>574</v>
      </c>
      <c r="G21" s="105"/>
      <c r="H21" s="36" t="s">
        <v>10</v>
      </c>
      <c r="I21" s="39">
        <v>2014</v>
      </c>
      <c r="J21" s="39">
        <v>2016</v>
      </c>
      <c r="K21" s="393" t="s">
        <v>12</v>
      </c>
      <c r="L21" s="35">
        <v>4605</v>
      </c>
      <c r="M21" s="35"/>
      <c r="N21" s="35">
        <v>4605</v>
      </c>
      <c r="O21" s="35">
        <v>3212</v>
      </c>
      <c r="P21" s="35"/>
      <c r="Q21" s="35">
        <v>3212</v>
      </c>
      <c r="R21" s="35">
        <v>933</v>
      </c>
      <c r="S21" s="35"/>
      <c r="T21" s="35">
        <v>933</v>
      </c>
      <c r="U21" s="477" t="s">
        <v>774</v>
      </c>
      <c r="V21" s="555"/>
    </row>
    <row r="22" spans="1:240" s="399" customFormat="1" ht="65.25" customHeight="1">
      <c r="A22" s="37">
        <v>2</v>
      </c>
      <c r="B22" s="238" t="s">
        <v>13</v>
      </c>
      <c r="C22" s="238" t="s">
        <v>580</v>
      </c>
      <c r="D22" s="395">
        <v>11669.617</v>
      </c>
      <c r="E22" s="105" t="s">
        <v>523</v>
      </c>
      <c r="F22" s="106" t="s">
        <v>573</v>
      </c>
      <c r="G22" s="106"/>
      <c r="H22" s="36" t="s">
        <v>10</v>
      </c>
      <c r="I22" s="39">
        <v>2014</v>
      </c>
      <c r="J22" s="39">
        <v>2016</v>
      </c>
      <c r="K22" s="396" t="s">
        <v>14</v>
      </c>
      <c r="L22" s="397">
        <v>12268</v>
      </c>
      <c r="M22" s="397"/>
      <c r="N22" s="107">
        <v>12268</v>
      </c>
      <c r="O22" s="398">
        <f>9100+2405</f>
        <v>11505</v>
      </c>
      <c r="P22" s="398"/>
      <c r="Q22" s="398">
        <f>O22</f>
        <v>11505</v>
      </c>
      <c r="R22" s="398">
        <v>165</v>
      </c>
      <c r="S22" s="398"/>
      <c r="T22" s="398">
        <v>165</v>
      </c>
      <c r="U22" s="479" t="s">
        <v>775</v>
      </c>
      <c r="V22" s="556"/>
    </row>
    <row r="23" spans="1:240" s="399" customFormat="1" ht="63">
      <c r="A23" s="37">
        <v>3</v>
      </c>
      <c r="B23" s="400" t="s">
        <v>16</v>
      </c>
      <c r="C23" s="400"/>
      <c r="D23" s="400"/>
      <c r="E23" s="105" t="s">
        <v>523</v>
      </c>
      <c r="F23" s="106" t="s">
        <v>574</v>
      </c>
      <c r="G23" s="106"/>
      <c r="H23" s="36" t="s">
        <v>10</v>
      </c>
      <c r="I23" s="39">
        <v>2015</v>
      </c>
      <c r="J23" s="39">
        <v>2017</v>
      </c>
      <c r="K23" s="396" t="s">
        <v>17</v>
      </c>
      <c r="L23" s="229">
        <v>9291</v>
      </c>
      <c r="M23" s="229"/>
      <c r="N23" s="229">
        <v>9291</v>
      </c>
      <c r="O23" s="229">
        <v>3100</v>
      </c>
      <c r="P23" s="229"/>
      <c r="Q23" s="398">
        <v>3100</v>
      </c>
      <c r="R23" s="229" t="e">
        <f>#REF!-#REF!</f>
        <v>#REF!</v>
      </c>
      <c r="S23" s="229"/>
      <c r="T23" s="229">
        <v>5261</v>
      </c>
      <c r="U23" s="109" t="s">
        <v>937</v>
      </c>
      <c r="V23" s="555" t="s">
        <v>648</v>
      </c>
    </row>
    <row r="24" spans="1:240" s="403" customFormat="1" ht="23.25" customHeight="1">
      <c r="A24" s="249" t="s">
        <v>724</v>
      </c>
      <c r="B24" s="401" t="s">
        <v>778</v>
      </c>
      <c r="C24" s="401"/>
      <c r="D24" s="401"/>
      <c r="E24" s="389"/>
      <c r="F24" s="390"/>
      <c r="G24" s="390"/>
      <c r="H24" s="254"/>
      <c r="I24" s="255"/>
      <c r="J24" s="255"/>
      <c r="K24" s="402"/>
      <c r="L24" s="384">
        <f>SUBTOTAL(9,L25:L26)</f>
        <v>11457</v>
      </c>
      <c r="M24" s="384">
        <f t="shared" ref="M24:Q24" si="6">SUBTOTAL(9,M25:M26)</f>
        <v>0</v>
      </c>
      <c r="N24" s="384">
        <f t="shared" si="6"/>
        <v>11457</v>
      </c>
      <c r="O24" s="384">
        <f t="shared" si="6"/>
        <v>0</v>
      </c>
      <c r="P24" s="384">
        <f t="shared" si="6"/>
        <v>0</v>
      </c>
      <c r="Q24" s="384">
        <f t="shared" si="6"/>
        <v>0</v>
      </c>
      <c r="R24" s="384">
        <f t="shared" ref="R24" si="7">SUBTOTAL(9,R25:R26)</f>
        <v>12980</v>
      </c>
      <c r="S24" s="384">
        <f t="shared" ref="S24" si="8">SUBTOTAL(9,S25:S26)</f>
        <v>0</v>
      </c>
      <c r="T24" s="384">
        <f t="shared" ref="T24" si="9">SUBTOTAL(9,T25:T26)</f>
        <v>2607</v>
      </c>
      <c r="U24" s="251"/>
      <c r="V24" s="557"/>
    </row>
    <row r="25" spans="1:240" s="399" customFormat="1" ht="47.25">
      <c r="A25" s="37">
        <v>1</v>
      </c>
      <c r="B25" s="238" t="s">
        <v>668</v>
      </c>
      <c r="C25" s="238"/>
      <c r="D25" s="238"/>
      <c r="E25" s="105" t="s">
        <v>523</v>
      </c>
      <c r="F25" s="334" t="s">
        <v>575</v>
      </c>
      <c r="G25" s="334"/>
      <c r="H25" s="36" t="s">
        <v>537</v>
      </c>
      <c r="I25" s="39">
        <v>2017</v>
      </c>
      <c r="J25" s="39">
        <v>2019</v>
      </c>
      <c r="K25" s="170" t="s">
        <v>961</v>
      </c>
      <c r="L25" s="229">
        <v>5930</v>
      </c>
      <c r="M25" s="229"/>
      <c r="N25" s="229">
        <v>5930</v>
      </c>
      <c r="O25" s="398"/>
      <c r="P25" s="398"/>
      <c r="Q25" s="398"/>
      <c r="R25" s="229">
        <v>8006</v>
      </c>
      <c r="S25" s="229"/>
      <c r="T25" s="229">
        <v>1400</v>
      </c>
      <c r="U25" s="109" t="s">
        <v>948</v>
      </c>
      <c r="V25" s="555"/>
      <c r="W25" s="404"/>
      <c r="X25" s="405"/>
      <c r="Y25" s="406"/>
      <c r="Z25" s="406"/>
      <c r="AA25" s="406"/>
      <c r="AB25" s="406"/>
      <c r="AC25" s="406"/>
      <c r="AD25" s="407"/>
      <c r="AE25" s="407"/>
      <c r="AF25" s="408"/>
      <c r="AG25" s="409">
        <v>1</v>
      </c>
      <c r="AH25" s="410" t="s">
        <v>18</v>
      </c>
      <c r="AI25" s="404"/>
      <c r="AJ25" s="404"/>
      <c r="AK25" s="411"/>
      <c r="AL25" s="404"/>
      <c r="AM25" s="404"/>
      <c r="AN25" s="405"/>
      <c r="AO25" s="406"/>
      <c r="AP25" s="406"/>
      <c r="AQ25" s="406"/>
      <c r="AR25" s="406"/>
      <c r="AS25" s="406"/>
      <c r="AT25" s="407"/>
      <c r="AU25" s="407"/>
      <c r="AV25" s="408"/>
      <c r="AW25" s="409">
        <v>1</v>
      </c>
      <c r="AX25" s="410" t="s">
        <v>18</v>
      </c>
      <c r="AY25" s="404"/>
      <c r="AZ25" s="404"/>
      <c r="BA25" s="411"/>
      <c r="BB25" s="404"/>
      <c r="BC25" s="404"/>
      <c r="BD25" s="405"/>
      <c r="BE25" s="406"/>
      <c r="BF25" s="406"/>
      <c r="BG25" s="406"/>
      <c r="BH25" s="406"/>
      <c r="BI25" s="406"/>
      <c r="BJ25" s="407"/>
      <c r="BK25" s="407"/>
      <c r="BL25" s="408"/>
      <c r="BM25" s="409">
        <v>1</v>
      </c>
    </row>
    <row r="26" spans="1:240" s="399" customFormat="1" ht="47.25">
      <c r="A26" s="37">
        <v>2</v>
      </c>
      <c r="B26" s="412" t="s">
        <v>19</v>
      </c>
      <c r="C26" s="412"/>
      <c r="D26" s="412"/>
      <c r="E26" s="105" t="s">
        <v>523</v>
      </c>
      <c r="F26" s="334" t="s">
        <v>575</v>
      </c>
      <c r="G26" s="334"/>
      <c r="H26" s="36" t="s">
        <v>10</v>
      </c>
      <c r="I26" s="39">
        <v>2017</v>
      </c>
      <c r="J26" s="39">
        <v>2019</v>
      </c>
      <c r="K26" s="170" t="s">
        <v>964</v>
      </c>
      <c r="L26" s="264">
        <v>5527</v>
      </c>
      <c r="M26" s="264"/>
      <c r="N26" s="264">
        <v>5527</v>
      </c>
      <c r="O26" s="414"/>
      <c r="P26" s="414"/>
      <c r="Q26" s="414"/>
      <c r="R26" s="229">
        <v>4974</v>
      </c>
      <c r="S26" s="229"/>
      <c r="T26" s="414">
        <v>1207</v>
      </c>
      <c r="U26" s="480" t="s">
        <v>936</v>
      </c>
      <c r="V26" s="555"/>
    </row>
    <row r="27" spans="1:240" s="326" customFormat="1" ht="22.5" customHeight="1">
      <c r="A27" s="86" t="s">
        <v>705</v>
      </c>
      <c r="B27" s="323" t="s">
        <v>706</v>
      </c>
      <c r="C27" s="323"/>
      <c r="D27" s="323"/>
      <c r="E27" s="324"/>
      <c r="F27" s="89"/>
      <c r="G27" s="89"/>
      <c r="H27" s="449"/>
      <c r="I27" s="90"/>
      <c r="J27" s="90"/>
      <c r="K27" s="325"/>
      <c r="L27" s="99">
        <f t="shared" ref="L27:T27" si="10">SUBTOTAL(109,L28:L122)</f>
        <v>361631.3</v>
      </c>
      <c r="M27" s="99">
        <f t="shared" si="10"/>
        <v>0</v>
      </c>
      <c r="N27" s="99">
        <f t="shared" si="10"/>
        <v>345172.3</v>
      </c>
      <c r="O27" s="99">
        <f t="shared" si="10"/>
        <v>116034</v>
      </c>
      <c r="P27" s="99">
        <f t="shared" si="10"/>
        <v>0</v>
      </c>
      <c r="Q27" s="99">
        <f t="shared" si="10"/>
        <v>102738</v>
      </c>
      <c r="R27" s="99">
        <f t="shared" si="10"/>
        <v>211628.99999999997</v>
      </c>
      <c r="S27" s="99">
        <f t="shared" si="10"/>
        <v>0</v>
      </c>
      <c r="T27" s="99">
        <f t="shared" si="10"/>
        <v>83750</v>
      </c>
      <c r="U27" s="481"/>
      <c r="V27" s="558"/>
    </row>
    <row r="28" spans="1:240" s="403" customFormat="1" ht="15.75">
      <c r="A28" s="249" t="s">
        <v>720</v>
      </c>
      <c r="B28" s="482" t="s">
        <v>908</v>
      </c>
      <c r="C28" s="482"/>
      <c r="D28" s="482"/>
      <c r="E28" s="389"/>
      <c r="F28" s="252"/>
      <c r="G28" s="252"/>
      <c r="H28" s="253"/>
      <c r="I28" s="255"/>
      <c r="J28" s="255"/>
      <c r="K28" s="483"/>
      <c r="L28" s="476">
        <f t="shared" ref="L28:T28" si="11">SUBTOTAL(109,L29:L34)</f>
        <v>17851</v>
      </c>
      <c r="M28" s="476">
        <f t="shared" si="11"/>
        <v>0</v>
      </c>
      <c r="N28" s="476">
        <f t="shared" si="11"/>
        <v>10581</v>
      </c>
      <c r="O28" s="476" t="s">
        <v>962</v>
      </c>
      <c r="P28" s="476">
        <f t="shared" si="11"/>
        <v>0</v>
      </c>
      <c r="Q28" s="476">
        <f t="shared" si="11"/>
        <v>8874</v>
      </c>
      <c r="R28" s="476">
        <f t="shared" si="11"/>
        <v>1975</v>
      </c>
      <c r="S28" s="476">
        <f t="shared" si="11"/>
        <v>0</v>
      </c>
      <c r="T28" s="476">
        <f t="shared" si="11"/>
        <v>1975</v>
      </c>
      <c r="U28" s="484"/>
      <c r="V28" s="557"/>
    </row>
    <row r="29" spans="1:240" s="91" customFormat="1" ht="52.5" customHeight="1">
      <c r="A29" s="92">
        <v>1</v>
      </c>
      <c r="B29" s="293" t="s">
        <v>303</v>
      </c>
      <c r="C29" s="485" t="s">
        <v>604</v>
      </c>
      <c r="D29" s="486">
        <v>3775</v>
      </c>
      <c r="E29" s="109" t="s">
        <v>524</v>
      </c>
      <c r="F29" s="109" t="s">
        <v>534</v>
      </c>
      <c r="G29" s="430"/>
      <c r="H29" s="28" t="s">
        <v>24</v>
      </c>
      <c r="I29" s="29">
        <v>2013</v>
      </c>
      <c r="J29" s="29">
        <v>2015</v>
      </c>
      <c r="K29" s="413" t="s">
        <v>304</v>
      </c>
      <c r="L29" s="109">
        <v>3824</v>
      </c>
      <c r="M29" s="109"/>
      <c r="N29" s="109">
        <v>3824</v>
      </c>
      <c r="O29" s="109">
        <v>3624</v>
      </c>
      <c r="P29" s="109"/>
      <c r="Q29" s="109">
        <v>3624</v>
      </c>
      <c r="R29" s="109">
        <v>151</v>
      </c>
      <c r="S29" s="109"/>
      <c r="T29" s="109">
        <v>151</v>
      </c>
      <c r="U29" s="109" t="s">
        <v>853</v>
      </c>
      <c r="V29" s="495"/>
      <c r="W29" s="113"/>
      <c r="X29" s="113"/>
      <c r="Y29" s="113"/>
      <c r="Z29" s="113"/>
      <c r="AA29" s="113"/>
      <c r="AB29" s="113"/>
      <c r="AC29" s="113"/>
      <c r="AD29" s="113"/>
      <c r="AE29" s="113"/>
      <c r="AF29" s="113"/>
      <c r="AG29" s="113"/>
      <c r="AH29" s="113"/>
      <c r="AI29" s="113"/>
      <c r="AJ29" s="113"/>
      <c r="AK29" s="113"/>
      <c r="AL29" s="113"/>
      <c r="AM29" s="113"/>
      <c r="AN29" s="113"/>
      <c r="AO29" s="113"/>
      <c r="AP29" s="113"/>
      <c r="AQ29" s="113"/>
      <c r="AR29" s="113"/>
      <c r="AS29" s="113"/>
      <c r="AT29" s="113"/>
      <c r="AU29" s="113"/>
      <c r="AV29" s="113"/>
      <c r="AW29" s="113"/>
      <c r="AX29" s="113"/>
      <c r="AY29" s="113"/>
      <c r="AZ29" s="113"/>
      <c r="BA29" s="113"/>
      <c r="BB29" s="113"/>
      <c r="BC29" s="113"/>
      <c r="BD29" s="113"/>
      <c r="BE29" s="113"/>
      <c r="BF29" s="113"/>
      <c r="BG29" s="113"/>
      <c r="BH29" s="113"/>
      <c r="BI29" s="113"/>
      <c r="BJ29" s="113"/>
      <c r="BK29" s="113"/>
      <c r="BL29" s="113"/>
      <c r="BM29" s="113"/>
      <c r="BN29" s="113"/>
      <c r="BO29" s="113"/>
      <c r="BP29" s="113"/>
      <c r="BQ29" s="113"/>
      <c r="BR29" s="113"/>
      <c r="BS29" s="113"/>
      <c r="BT29" s="113"/>
      <c r="BU29" s="113"/>
      <c r="BV29" s="113"/>
      <c r="BW29" s="113"/>
      <c r="BX29" s="113"/>
      <c r="BY29" s="113"/>
      <c r="BZ29" s="113"/>
      <c r="CA29" s="113"/>
      <c r="CB29" s="113"/>
      <c r="CC29" s="113"/>
      <c r="CD29" s="113"/>
      <c r="CE29" s="113"/>
      <c r="CF29" s="113"/>
      <c r="CG29" s="113"/>
      <c r="CH29" s="113"/>
      <c r="CI29" s="113"/>
      <c r="CJ29" s="113"/>
      <c r="CK29" s="113"/>
      <c r="CL29" s="113"/>
      <c r="CM29" s="113"/>
      <c r="CN29" s="113"/>
      <c r="CO29" s="113"/>
      <c r="CP29" s="113"/>
      <c r="CQ29" s="113"/>
      <c r="CR29" s="113"/>
      <c r="CS29" s="113"/>
      <c r="CT29" s="113"/>
      <c r="CU29" s="113"/>
      <c r="CV29" s="113"/>
      <c r="CW29" s="113"/>
      <c r="CX29" s="113"/>
      <c r="CY29" s="113"/>
      <c r="CZ29" s="113"/>
      <c r="DA29" s="113"/>
      <c r="DB29" s="113"/>
      <c r="DC29" s="113"/>
      <c r="DD29" s="113"/>
      <c r="DE29" s="113"/>
      <c r="DF29" s="113"/>
      <c r="DG29" s="113"/>
      <c r="DH29" s="113"/>
      <c r="DI29" s="113"/>
      <c r="DJ29" s="113"/>
      <c r="DK29" s="113"/>
      <c r="DL29" s="113"/>
      <c r="DM29" s="113"/>
      <c r="DN29" s="113"/>
      <c r="DO29" s="113"/>
      <c r="DP29" s="113"/>
      <c r="DQ29" s="113"/>
      <c r="DR29" s="113"/>
      <c r="DS29" s="113"/>
      <c r="DT29" s="113"/>
      <c r="DU29" s="113"/>
      <c r="DV29" s="113"/>
      <c r="DW29" s="113"/>
      <c r="DX29" s="113"/>
      <c r="DY29" s="113"/>
      <c r="DZ29" s="113"/>
      <c r="EA29" s="113"/>
      <c r="EB29" s="113"/>
      <c r="EC29" s="113"/>
      <c r="ED29" s="113"/>
      <c r="EE29" s="113"/>
      <c r="EF29" s="113"/>
      <c r="EG29" s="113"/>
      <c r="EH29" s="113"/>
      <c r="EI29" s="113"/>
      <c r="EJ29" s="113"/>
      <c r="EK29" s="113"/>
      <c r="EL29" s="113"/>
      <c r="EM29" s="113"/>
      <c r="EN29" s="113"/>
      <c r="EO29" s="113"/>
      <c r="EP29" s="113"/>
      <c r="EQ29" s="113"/>
      <c r="ER29" s="113"/>
      <c r="ES29" s="113"/>
      <c r="ET29" s="113"/>
      <c r="EU29" s="113"/>
      <c r="EV29" s="113"/>
      <c r="EW29" s="113"/>
      <c r="EX29" s="113"/>
      <c r="EY29" s="113"/>
      <c r="EZ29" s="113"/>
      <c r="FA29" s="113"/>
      <c r="FB29" s="113"/>
      <c r="FC29" s="113"/>
      <c r="FD29" s="113"/>
      <c r="FE29" s="113"/>
      <c r="FF29" s="113"/>
      <c r="FG29" s="113"/>
      <c r="FH29" s="113"/>
      <c r="FI29" s="113"/>
      <c r="FJ29" s="113"/>
      <c r="FK29" s="113"/>
      <c r="FL29" s="113"/>
      <c r="FM29" s="113"/>
      <c r="FN29" s="113"/>
      <c r="FO29" s="113"/>
      <c r="FP29" s="113"/>
      <c r="FQ29" s="113"/>
      <c r="FR29" s="113"/>
      <c r="FS29" s="113"/>
      <c r="FT29" s="113"/>
      <c r="FU29" s="113"/>
      <c r="FV29" s="113"/>
      <c r="FW29" s="113"/>
      <c r="FX29" s="113"/>
      <c r="FY29" s="113"/>
      <c r="FZ29" s="113"/>
      <c r="GA29" s="113"/>
      <c r="GB29" s="113"/>
      <c r="GC29" s="113"/>
      <c r="GD29" s="113"/>
      <c r="GE29" s="113"/>
      <c r="GF29" s="113"/>
      <c r="GG29" s="113"/>
      <c r="GH29" s="113"/>
      <c r="GI29" s="113"/>
      <c r="GJ29" s="113"/>
      <c r="GK29" s="113"/>
      <c r="GL29" s="113"/>
      <c r="GM29" s="113"/>
      <c r="GN29" s="113"/>
      <c r="GO29" s="113"/>
      <c r="GP29" s="113"/>
      <c r="GQ29" s="113"/>
      <c r="GR29" s="113"/>
      <c r="GS29" s="113"/>
      <c r="GT29" s="113"/>
      <c r="GU29" s="113"/>
      <c r="GV29" s="113"/>
      <c r="GW29" s="113"/>
      <c r="GX29" s="113"/>
      <c r="GY29" s="113"/>
      <c r="GZ29" s="113"/>
      <c r="HA29" s="113"/>
      <c r="HB29" s="113"/>
      <c r="HC29" s="113"/>
      <c r="HD29" s="113"/>
      <c r="HE29" s="113"/>
      <c r="HF29" s="113"/>
      <c r="HG29" s="113"/>
      <c r="HH29" s="113"/>
      <c r="HI29" s="113"/>
      <c r="HJ29" s="113"/>
      <c r="HK29" s="113"/>
      <c r="HL29" s="113"/>
      <c r="HM29" s="113"/>
      <c r="HN29" s="113"/>
      <c r="HO29" s="113"/>
      <c r="HP29" s="113"/>
      <c r="HQ29" s="113"/>
      <c r="HR29" s="113"/>
      <c r="HS29" s="113"/>
      <c r="HT29" s="113"/>
      <c r="HU29" s="113"/>
      <c r="HV29" s="113"/>
      <c r="HW29" s="113"/>
      <c r="HX29" s="113"/>
      <c r="HY29" s="113"/>
      <c r="HZ29" s="113"/>
      <c r="IA29" s="113"/>
      <c r="IB29" s="113"/>
      <c r="IC29" s="113"/>
      <c r="ID29" s="113"/>
      <c r="IE29" s="113"/>
      <c r="IF29" s="113"/>
    </row>
    <row r="30" spans="1:240" s="91" customFormat="1" ht="42.75" customHeight="1">
      <c r="A30" s="92">
        <v>2</v>
      </c>
      <c r="B30" s="485" t="s">
        <v>309</v>
      </c>
      <c r="C30" s="485" t="s">
        <v>603</v>
      </c>
      <c r="D30" s="486">
        <v>1716</v>
      </c>
      <c r="E30" s="109" t="s">
        <v>524</v>
      </c>
      <c r="F30" s="109" t="s">
        <v>534</v>
      </c>
      <c r="G30" s="430"/>
      <c r="H30" s="28" t="s">
        <v>24</v>
      </c>
      <c r="I30" s="29">
        <v>2011</v>
      </c>
      <c r="J30" s="29">
        <v>2013</v>
      </c>
      <c r="K30" s="487" t="s">
        <v>310</v>
      </c>
      <c r="L30" s="93">
        <v>1725</v>
      </c>
      <c r="M30" s="93"/>
      <c r="N30" s="93">
        <v>347</v>
      </c>
      <c r="O30" s="93">
        <v>1369</v>
      </c>
      <c r="P30" s="93"/>
      <c r="Q30" s="109"/>
      <c r="R30" s="109">
        <v>347</v>
      </c>
      <c r="S30" s="109"/>
      <c r="T30" s="109">
        <v>347</v>
      </c>
      <c r="U30" s="109" t="s">
        <v>850</v>
      </c>
      <c r="V30" s="109"/>
    </row>
    <row r="31" spans="1:240" s="91" customFormat="1" ht="31.5">
      <c r="A31" s="92">
        <v>3</v>
      </c>
      <c r="B31" s="485" t="s">
        <v>617</v>
      </c>
      <c r="C31" s="485"/>
      <c r="D31" s="486"/>
      <c r="E31" s="109" t="s">
        <v>524</v>
      </c>
      <c r="F31" s="109" t="s">
        <v>534</v>
      </c>
      <c r="G31" s="430"/>
      <c r="H31" s="28" t="s">
        <v>10</v>
      </c>
      <c r="I31" s="29">
        <v>2011</v>
      </c>
      <c r="J31" s="29">
        <v>2013</v>
      </c>
      <c r="K31" s="487" t="s">
        <v>618</v>
      </c>
      <c r="L31" s="93">
        <v>3980</v>
      </c>
      <c r="M31" s="93"/>
      <c r="N31" s="93">
        <v>1675</v>
      </c>
      <c r="O31" s="93">
        <v>3596</v>
      </c>
      <c r="P31" s="93"/>
      <c r="Q31" s="109">
        <v>1335</v>
      </c>
      <c r="R31" s="109">
        <v>340</v>
      </c>
      <c r="S31" s="109"/>
      <c r="T31" s="109">
        <v>340</v>
      </c>
      <c r="U31" s="109" t="s">
        <v>854</v>
      </c>
      <c r="V31" s="109"/>
    </row>
    <row r="32" spans="1:240" s="91" customFormat="1" ht="47.25" customHeight="1">
      <c r="A32" s="92">
        <v>4</v>
      </c>
      <c r="B32" s="485" t="s">
        <v>855</v>
      </c>
      <c r="C32" s="485"/>
      <c r="D32" s="486"/>
      <c r="E32" s="109" t="s">
        <v>524</v>
      </c>
      <c r="F32" s="109" t="s">
        <v>534</v>
      </c>
      <c r="G32" s="430"/>
      <c r="H32" s="28" t="s">
        <v>15</v>
      </c>
      <c r="I32" s="29">
        <v>2011</v>
      </c>
      <c r="J32" s="29">
        <v>2013</v>
      </c>
      <c r="K32" s="396" t="s">
        <v>619</v>
      </c>
      <c r="L32" s="93">
        <v>2968</v>
      </c>
      <c r="M32" s="93"/>
      <c r="N32" s="93">
        <v>2968</v>
      </c>
      <c r="O32" s="93">
        <v>2433</v>
      </c>
      <c r="P32" s="93"/>
      <c r="Q32" s="109">
        <v>2433</v>
      </c>
      <c r="R32" s="109">
        <v>352</v>
      </c>
      <c r="S32" s="109"/>
      <c r="T32" s="109">
        <v>352</v>
      </c>
      <c r="U32" s="76" t="s">
        <v>856</v>
      </c>
      <c r="V32" s="109"/>
    </row>
    <row r="33" spans="1:240" s="91" customFormat="1" ht="48" customHeight="1">
      <c r="A33" s="92">
        <v>5</v>
      </c>
      <c r="B33" s="485" t="s">
        <v>857</v>
      </c>
      <c r="C33" s="485"/>
      <c r="D33" s="486"/>
      <c r="E33" s="109" t="s">
        <v>524</v>
      </c>
      <c r="F33" s="109" t="s">
        <v>534</v>
      </c>
      <c r="G33" s="430"/>
      <c r="H33" s="28" t="s">
        <v>85</v>
      </c>
      <c r="I33" s="29">
        <v>2011</v>
      </c>
      <c r="J33" s="29">
        <v>2013</v>
      </c>
      <c r="K33" s="396" t="s">
        <v>620</v>
      </c>
      <c r="L33" s="93">
        <v>2079</v>
      </c>
      <c r="M33" s="93"/>
      <c r="N33" s="93">
        <v>1767</v>
      </c>
      <c r="O33" s="93">
        <v>1794</v>
      </c>
      <c r="P33" s="93"/>
      <c r="Q33" s="109">
        <v>1482</v>
      </c>
      <c r="R33" s="109">
        <v>285</v>
      </c>
      <c r="S33" s="109"/>
      <c r="T33" s="109">
        <v>285</v>
      </c>
      <c r="U33" s="109" t="s">
        <v>858</v>
      </c>
      <c r="V33" s="109"/>
    </row>
    <row r="34" spans="1:240" s="91" customFormat="1" ht="51.75" customHeight="1">
      <c r="A34" s="92">
        <v>6</v>
      </c>
      <c r="B34" s="485" t="s">
        <v>621</v>
      </c>
      <c r="C34" s="485"/>
      <c r="D34" s="486"/>
      <c r="E34" s="109" t="s">
        <v>524</v>
      </c>
      <c r="F34" s="109" t="s">
        <v>546</v>
      </c>
      <c r="G34" s="430"/>
      <c r="H34" s="28" t="s">
        <v>24</v>
      </c>
      <c r="I34" s="29">
        <v>2013</v>
      </c>
      <c r="J34" s="29">
        <v>2014</v>
      </c>
      <c r="K34" s="487" t="s">
        <v>859</v>
      </c>
      <c r="L34" s="93">
        <v>3275</v>
      </c>
      <c r="M34" s="93"/>
      <c r="N34" s="93"/>
      <c r="O34" s="93">
        <v>1810</v>
      </c>
      <c r="P34" s="93"/>
      <c r="Q34" s="109"/>
      <c r="R34" s="109">
        <v>500</v>
      </c>
      <c r="S34" s="109"/>
      <c r="T34" s="109">
        <v>500</v>
      </c>
      <c r="U34" s="109" t="s">
        <v>860</v>
      </c>
      <c r="V34" s="109"/>
    </row>
    <row r="35" spans="1:240" s="91" customFormat="1" ht="22.5" customHeight="1">
      <c r="A35" s="86" t="s">
        <v>721</v>
      </c>
      <c r="B35" s="323" t="s">
        <v>909</v>
      </c>
      <c r="C35" s="323"/>
      <c r="D35" s="425"/>
      <c r="E35" s="88"/>
      <c r="F35" s="88"/>
      <c r="G35" s="426"/>
      <c r="H35" s="488"/>
      <c r="I35" s="90"/>
      <c r="J35" s="90"/>
      <c r="K35" s="428"/>
      <c r="L35" s="99">
        <f t="shared" ref="L35:T35" si="12">SUBTOTAL(109,L36:L58)</f>
        <v>94908</v>
      </c>
      <c r="M35" s="99">
        <f t="shared" si="12"/>
        <v>0</v>
      </c>
      <c r="N35" s="99">
        <f t="shared" si="12"/>
        <v>86497</v>
      </c>
      <c r="O35" s="99">
        <f t="shared" si="12"/>
        <v>70395</v>
      </c>
      <c r="P35" s="99">
        <f t="shared" si="12"/>
        <v>0</v>
      </c>
      <c r="Q35" s="99">
        <f t="shared" si="12"/>
        <v>63451</v>
      </c>
      <c r="R35" s="99">
        <f t="shared" si="12"/>
        <v>16551</v>
      </c>
      <c r="S35" s="99">
        <f t="shared" si="12"/>
        <v>0</v>
      </c>
      <c r="T35" s="99">
        <f t="shared" si="12"/>
        <v>16551</v>
      </c>
      <c r="U35" s="88"/>
      <c r="V35" s="88"/>
    </row>
    <row r="36" spans="1:240" s="113" customFormat="1" ht="31.5">
      <c r="A36" s="92">
        <v>1</v>
      </c>
      <c r="B36" s="485" t="s">
        <v>308</v>
      </c>
      <c r="C36" s="485"/>
      <c r="D36" s="485"/>
      <c r="E36" s="109" t="s">
        <v>524</v>
      </c>
      <c r="F36" s="27" t="s">
        <v>574</v>
      </c>
      <c r="G36" s="430"/>
      <c r="H36" s="66" t="s">
        <v>85</v>
      </c>
      <c r="I36" s="29">
        <v>2014</v>
      </c>
      <c r="J36" s="29">
        <v>2016</v>
      </c>
      <c r="K36" s="396" t="s">
        <v>525</v>
      </c>
      <c r="L36" s="93">
        <v>5056</v>
      </c>
      <c r="M36" s="93"/>
      <c r="N36" s="93">
        <v>2676</v>
      </c>
      <c r="O36" s="93">
        <v>3374</v>
      </c>
      <c r="P36" s="93"/>
      <c r="Q36" s="109">
        <v>1500</v>
      </c>
      <c r="R36" s="109">
        <v>1176</v>
      </c>
      <c r="S36" s="109"/>
      <c r="T36" s="109">
        <v>1176</v>
      </c>
      <c r="U36" s="109" t="s">
        <v>759</v>
      </c>
      <c r="V36" s="495" t="s">
        <v>622</v>
      </c>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row>
    <row r="37" spans="1:240" s="113" customFormat="1" ht="63.75" customHeight="1">
      <c r="A37" s="92">
        <v>2</v>
      </c>
      <c r="B37" s="485" t="s">
        <v>311</v>
      </c>
      <c r="C37" s="485" t="s">
        <v>593</v>
      </c>
      <c r="D37" s="486">
        <v>2505.7179999999998</v>
      </c>
      <c r="E37" s="109" t="s">
        <v>524</v>
      </c>
      <c r="F37" s="27" t="s">
        <v>573</v>
      </c>
      <c r="G37" s="430"/>
      <c r="H37" s="110" t="s">
        <v>85</v>
      </c>
      <c r="I37" s="29">
        <v>2014</v>
      </c>
      <c r="J37" s="29">
        <v>2016</v>
      </c>
      <c r="K37" s="396" t="s">
        <v>312</v>
      </c>
      <c r="L37" s="93">
        <v>2603</v>
      </c>
      <c r="M37" s="93"/>
      <c r="N37" s="128">
        <v>2603</v>
      </c>
      <c r="O37" s="128">
        <v>2456</v>
      </c>
      <c r="P37" s="128"/>
      <c r="Q37" s="128">
        <v>2456</v>
      </c>
      <c r="R37" s="93">
        <v>91</v>
      </c>
      <c r="S37" s="93"/>
      <c r="T37" s="109">
        <v>91</v>
      </c>
      <c r="U37" s="109" t="s">
        <v>861</v>
      </c>
      <c r="V37" s="109" t="s">
        <v>594</v>
      </c>
    </row>
    <row r="38" spans="1:240" s="113" customFormat="1" ht="63" customHeight="1">
      <c r="A38" s="92">
        <v>3</v>
      </c>
      <c r="B38" s="485" t="s">
        <v>313</v>
      </c>
      <c r="C38" s="485" t="s">
        <v>595</v>
      </c>
      <c r="D38" s="486">
        <v>5318.1350000000002</v>
      </c>
      <c r="E38" s="109" t="s">
        <v>524</v>
      </c>
      <c r="F38" s="27" t="s">
        <v>574</v>
      </c>
      <c r="G38" s="430"/>
      <c r="H38" s="110" t="s">
        <v>95</v>
      </c>
      <c r="I38" s="29">
        <v>2014</v>
      </c>
      <c r="J38" s="29">
        <v>2016</v>
      </c>
      <c r="K38" s="489" t="s">
        <v>526</v>
      </c>
      <c r="L38" s="128">
        <v>5284</v>
      </c>
      <c r="M38" s="128"/>
      <c r="N38" s="128">
        <v>5284</v>
      </c>
      <c r="O38" s="128">
        <v>5080</v>
      </c>
      <c r="P38" s="128"/>
      <c r="Q38" s="128">
        <v>5080</v>
      </c>
      <c r="R38" s="93">
        <v>481</v>
      </c>
      <c r="S38" s="93"/>
      <c r="T38" s="109">
        <v>481</v>
      </c>
      <c r="U38" s="109" t="s">
        <v>862</v>
      </c>
      <c r="V38" s="109" t="s">
        <v>596</v>
      </c>
    </row>
    <row r="39" spans="1:240" s="113" customFormat="1" ht="45" customHeight="1">
      <c r="A39" s="92">
        <v>4</v>
      </c>
      <c r="B39" s="248" t="s">
        <v>327</v>
      </c>
      <c r="C39" s="28" t="s">
        <v>599</v>
      </c>
      <c r="D39" s="100">
        <v>3105</v>
      </c>
      <c r="E39" s="109" t="s">
        <v>524</v>
      </c>
      <c r="F39" s="27" t="s">
        <v>574</v>
      </c>
      <c r="G39" s="430"/>
      <c r="H39" s="25" t="s">
        <v>10</v>
      </c>
      <c r="I39" s="29">
        <v>2014</v>
      </c>
      <c r="J39" s="29">
        <v>2016</v>
      </c>
      <c r="K39" s="490" t="s">
        <v>328</v>
      </c>
      <c r="L39" s="128">
        <v>3237</v>
      </c>
      <c r="M39" s="128"/>
      <c r="N39" s="128">
        <v>3237</v>
      </c>
      <c r="O39" s="128">
        <v>2913</v>
      </c>
      <c r="P39" s="128"/>
      <c r="Q39" s="128">
        <v>2913</v>
      </c>
      <c r="R39" s="491">
        <v>205</v>
      </c>
      <c r="S39" s="491"/>
      <c r="T39" s="93">
        <v>205</v>
      </c>
      <c r="U39" s="109" t="s">
        <v>863</v>
      </c>
      <c r="V39" s="495"/>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row>
    <row r="40" spans="1:240" s="113" customFormat="1" ht="46.5" customHeight="1">
      <c r="A40" s="92">
        <v>5</v>
      </c>
      <c r="B40" s="248" t="s">
        <v>329</v>
      </c>
      <c r="C40" s="28" t="s">
        <v>600</v>
      </c>
      <c r="D40" s="100">
        <v>2908</v>
      </c>
      <c r="E40" s="109" t="s">
        <v>524</v>
      </c>
      <c r="F40" s="27" t="s">
        <v>574</v>
      </c>
      <c r="G40" s="430"/>
      <c r="H40" s="28" t="s">
        <v>24</v>
      </c>
      <c r="I40" s="29">
        <v>2014</v>
      </c>
      <c r="J40" s="29">
        <v>2016</v>
      </c>
      <c r="K40" s="490" t="s">
        <v>330</v>
      </c>
      <c r="L40" s="128">
        <v>2955</v>
      </c>
      <c r="M40" s="128"/>
      <c r="N40" s="128">
        <v>2955</v>
      </c>
      <c r="O40" s="128">
        <v>2664</v>
      </c>
      <c r="P40" s="128"/>
      <c r="Q40" s="128">
        <v>2664</v>
      </c>
      <c r="R40" s="491">
        <v>244</v>
      </c>
      <c r="S40" s="491"/>
      <c r="T40" s="93">
        <v>244</v>
      </c>
      <c r="U40" s="109" t="s">
        <v>864</v>
      </c>
      <c r="V40" s="495"/>
      <c r="W40" s="91"/>
      <c r="X40" s="91"/>
      <c r="Y40" s="91"/>
      <c r="Z40" s="91"/>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row>
    <row r="41" spans="1:240" s="113" customFormat="1" ht="37.5" customHeight="1">
      <c r="A41" s="92">
        <v>6</v>
      </c>
      <c r="B41" s="492" t="s">
        <v>331</v>
      </c>
      <c r="C41" s="28" t="s">
        <v>599</v>
      </c>
      <c r="D41" s="100">
        <v>3304</v>
      </c>
      <c r="E41" s="109" t="s">
        <v>524</v>
      </c>
      <c r="F41" s="27" t="s">
        <v>574</v>
      </c>
      <c r="G41" s="430"/>
      <c r="H41" s="110" t="s">
        <v>95</v>
      </c>
      <c r="I41" s="29">
        <v>2014</v>
      </c>
      <c r="J41" s="29">
        <v>2016</v>
      </c>
      <c r="K41" s="489" t="s">
        <v>531</v>
      </c>
      <c r="L41" s="128">
        <v>3338</v>
      </c>
      <c r="M41" s="128"/>
      <c r="N41" s="128">
        <v>3338</v>
      </c>
      <c r="O41" s="128">
        <v>2998</v>
      </c>
      <c r="P41" s="128"/>
      <c r="Q41" s="128">
        <v>2998</v>
      </c>
      <c r="R41" s="491">
        <v>344</v>
      </c>
      <c r="S41" s="491"/>
      <c r="T41" s="93">
        <v>344</v>
      </c>
      <c r="U41" s="109" t="s">
        <v>865</v>
      </c>
      <c r="V41" s="495"/>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row>
    <row r="42" spans="1:240" s="113" customFormat="1" ht="31.5">
      <c r="A42" s="92">
        <v>7</v>
      </c>
      <c r="B42" s="248" t="s">
        <v>332</v>
      </c>
      <c r="C42" s="248"/>
      <c r="D42" s="248"/>
      <c r="E42" s="109" t="s">
        <v>524</v>
      </c>
      <c r="F42" s="27" t="s">
        <v>574</v>
      </c>
      <c r="G42" s="430"/>
      <c r="H42" s="28" t="s">
        <v>24</v>
      </c>
      <c r="I42" s="29">
        <v>2014</v>
      </c>
      <c r="J42" s="29">
        <v>2016</v>
      </c>
      <c r="K42" s="490" t="s">
        <v>333</v>
      </c>
      <c r="L42" s="128">
        <v>3108</v>
      </c>
      <c r="M42" s="128"/>
      <c r="N42" s="128">
        <v>3108</v>
      </c>
      <c r="O42" s="128">
        <v>2798</v>
      </c>
      <c r="P42" s="128"/>
      <c r="Q42" s="128">
        <v>2798</v>
      </c>
      <c r="R42" s="491">
        <v>86</v>
      </c>
      <c r="S42" s="491"/>
      <c r="T42" s="93">
        <v>86</v>
      </c>
      <c r="U42" s="109" t="s">
        <v>850</v>
      </c>
      <c r="V42" s="109" t="s">
        <v>623</v>
      </c>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row>
    <row r="43" spans="1:240" s="113" customFormat="1" ht="25.5">
      <c r="A43" s="92">
        <v>8</v>
      </c>
      <c r="B43" s="248" t="s">
        <v>334</v>
      </c>
      <c r="C43" s="248"/>
      <c r="D43" s="248"/>
      <c r="E43" s="109" t="s">
        <v>524</v>
      </c>
      <c r="F43" s="27" t="s">
        <v>574</v>
      </c>
      <c r="G43" s="430"/>
      <c r="H43" s="110" t="s">
        <v>95</v>
      </c>
      <c r="I43" s="29">
        <v>2014</v>
      </c>
      <c r="J43" s="29">
        <v>2016</v>
      </c>
      <c r="K43" s="490" t="s">
        <v>335</v>
      </c>
      <c r="L43" s="128">
        <v>5515</v>
      </c>
      <c r="M43" s="128"/>
      <c r="N43" s="128">
        <v>5515</v>
      </c>
      <c r="O43" s="128">
        <v>4962</v>
      </c>
      <c r="P43" s="128"/>
      <c r="Q43" s="128">
        <v>4962</v>
      </c>
      <c r="R43" s="491">
        <v>489</v>
      </c>
      <c r="S43" s="491"/>
      <c r="T43" s="93">
        <v>489</v>
      </c>
      <c r="U43" s="109" t="s">
        <v>866</v>
      </c>
      <c r="V43" s="495"/>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91"/>
      <c r="BR43" s="91"/>
      <c r="BS43" s="91"/>
      <c r="BT43" s="91"/>
      <c r="BU43" s="91"/>
      <c r="BV43" s="91"/>
      <c r="BW43" s="91"/>
      <c r="BX43" s="91"/>
      <c r="BY43" s="91"/>
      <c r="BZ43" s="91"/>
      <c r="CA43" s="91"/>
      <c r="CB43" s="91"/>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row>
    <row r="44" spans="1:240" s="91" customFormat="1" ht="40.5" customHeight="1">
      <c r="A44" s="92">
        <v>9</v>
      </c>
      <c r="B44" s="248" t="s">
        <v>336</v>
      </c>
      <c r="C44" s="28" t="s">
        <v>605</v>
      </c>
      <c r="D44" s="100">
        <v>5415</v>
      </c>
      <c r="E44" s="109" t="s">
        <v>524</v>
      </c>
      <c r="F44" s="27" t="s">
        <v>574</v>
      </c>
      <c r="G44" s="430"/>
      <c r="H44" s="28" t="s">
        <v>24</v>
      </c>
      <c r="I44" s="29">
        <v>2014</v>
      </c>
      <c r="J44" s="29">
        <v>2016</v>
      </c>
      <c r="K44" s="490" t="s">
        <v>532</v>
      </c>
      <c r="L44" s="128">
        <v>5512</v>
      </c>
      <c r="M44" s="128"/>
      <c r="N44" s="128">
        <v>3920</v>
      </c>
      <c r="O44" s="128">
        <v>3750</v>
      </c>
      <c r="P44" s="128"/>
      <c r="Q44" s="128">
        <v>3120</v>
      </c>
      <c r="R44" s="491">
        <v>836</v>
      </c>
      <c r="S44" s="491"/>
      <c r="T44" s="93">
        <v>836</v>
      </c>
      <c r="U44" s="109" t="s">
        <v>867</v>
      </c>
      <c r="V44" s="109"/>
    </row>
    <row r="45" spans="1:240" s="91" customFormat="1" ht="59.25" customHeight="1">
      <c r="A45" s="92">
        <v>10</v>
      </c>
      <c r="B45" s="248" t="s">
        <v>314</v>
      </c>
      <c r="C45" s="28" t="s">
        <v>602</v>
      </c>
      <c r="D45" s="100">
        <v>3995</v>
      </c>
      <c r="E45" s="109" t="s">
        <v>524</v>
      </c>
      <c r="F45" s="27" t="s">
        <v>574</v>
      </c>
      <c r="G45" s="430"/>
      <c r="H45" s="110" t="s">
        <v>101</v>
      </c>
      <c r="I45" s="29">
        <v>2015</v>
      </c>
      <c r="J45" s="29">
        <v>2017</v>
      </c>
      <c r="K45" s="490" t="s">
        <v>315</v>
      </c>
      <c r="L45" s="93">
        <v>4030</v>
      </c>
      <c r="M45" s="93"/>
      <c r="N45" s="128">
        <v>4030</v>
      </c>
      <c r="O45" s="128">
        <v>2920</v>
      </c>
      <c r="P45" s="128"/>
      <c r="Q45" s="128">
        <v>2920</v>
      </c>
      <c r="R45" s="93">
        <v>1075</v>
      </c>
      <c r="S45" s="93"/>
      <c r="T45" s="93">
        <v>1075</v>
      </c>
      <c r="U45" s="109" t="s">
        <v>868</v>
      </c>
      <c r="V45" s="109"/>
      <c r="W45" s="113"/>
      <c r="X45" s="113"/>
      <c r="Y45" s="113"/>
      <c r="Z45" s="113"/>
      <c r="AA45" s="113"/>
      <c r="AB45" s="113"/>
      <c r="AC45" s="113"/>
      <c r="AD45" s="113"/>
      <c r="AE45" s="113"/>
      <c r="AF45" s="113"/>
      <c r="AG45" s="113"/>
      <c r="AH45" s="113"/>
      <c r="AI45" s="113"/>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13"/>
      <c r="BF45" s="113"/>
      <c r="BG45" s="113"/>
      <c r="BH45" s="113"/>
      <c r="BI45" s="113"/>
      <c r="BJ45" s="113"/>
      <c r="BK45" s="113"/>
      <c r="BL45" s="113"/>
      <c r="BM45" s="113"/>
      <c r="BN45" s="113"/>
      <c r="BO45" s="113"/>
      <c r="BP45" s="113"/>
      <c r="BQ45" s="113"/>
      <c r="BR45" s="113"/>
      <c r="BS45" s="113"/>
      <c r="BT45" s="113"/>
      <c r="BU45" s="113"/>
      <c r="BV45" s="113"/>
      <c r="BW45" s="113"/>
      <c r="BX45" s="113"/>
      <c r="BY45" s="113"/>
      <c r="BZ45" s="113"/>
      <c r="CA45" s="113"/>
      <c r="CB45" s="113"/>
      <c r="CC45" s="113"/>
      <c r="CD45" s="113"/>
      <c r="CE45" s="113"/>
      <c r="CF45" s="113"/>
      <c r="CG45" s="113"/>
      <c r="CH45" s="113"/>
      <c r="CI45" s="113"/>
      <c r="CJ45" s="113"/>
      <c r="CK45" s="113"/>
      <c r="CL45" s="113"/>
      <c r="CM45" s="113"/>
      <c r="CN45" s="113"/>
      <c r="CO45" s="113"/>
      <c r="CP45" s="113"/>
      <c r="CQ45" s="113"/>
      <c r="CR45" s="113"/>
      <c r="CS45" s="113"/>
      <c r="CT45" s="113"/>
      <c r="CU45" s="113"/>
      <c r="CV45" s="113"/>
      <c r="CW45" s="113"/>
      <c r="CX45" s="113"/>
      <c r="CY45" s="113"/>
      <c r="CZ45" s="113"/>
      <c r="DA45" s="113"/>
      <c r="DB45" s="113"/>
      <c r="DC45" s="113"/>
      <c r="DD45" s="113"/>
      <c r="DE45" s="113"/>
      <c r="DF45" s="113"/>
      <c r="DG45" s="113"/>
      <c r="DH45" s="113"/>
      <c r="DI45" s="113"/>
      <c r="DJ45" s="113"/>
      <c r="DK45" s="113"/>
      <c r="DL45" s="113"/>
      <c r="DM45" s="113"/>
      <c r="DN45" s="113"/>
      <c r="DO45" s="113"/>
      <c r="DP45" s="113"/>
      <c r="DQ45" s="113"/>
      <c r="DR45" s="113"/>
      <c r="DS45" s="113"/>
      <c r="DT45" s="113"/>
      <c r="DU45" s="113"/>
      <c r="DV45" s="113"/>
      <c r="DW45" s="113"/>
      <c r="DX45" s="113"/>
      <c r="DY45" s="113"/>
      <c r="DZ45" s="113"/>
      <c r="EA45" s="113"/>
      <c r="EB45" s="113"/>
      <c r="EC45" s="113"/>
      <c r="ED45" s="113"/>
      <c r="EE45" s="113"/>
      <c r="EF45" s="113"/>
      <c r="EG45" s="113"/>
      <c r="EH45" s="113"/>
      <c r="EI45" s="113"/>
      <c r="EJ45" s="113"/>
      <c r="EK45" s="113"/>
      <c r="EL45" s="113"/>
      <c r="EM45" s="113"/>
      <c r="EN45" s="113"/>
      <c r="EO45" s="113"/>
      <c r="EP45" s="113"/>
      <c r="EQ45" s="113"/>
      <c r="ER45" s="113"/>
      <c r="ES45" s="113"/>
      <c r="ET45" s="113"/>
      <c r="EU45" s="113"/>
      <c r="EV45" s="113"/>
      <c r="EW45" s="113"/>
      <c r="EX45" s="113"/>
      <c r="EY45" s="113"/>
      <c r="EZ45" s="113"/>
      <c r="FA45" s="113"/>
      <c r="FB45" s="113"/>
      <c r="FC45" s="113"/>
      <c r="FD45" s="113"/>
      <c r="FE45" s="113"/>
      <c r="FF45" s="113"/>
      <c r="FG45" s="113"/>
      <c r="FH45" s="113"/>
      <c r="FI45" s="113"/>
      <c r="FJ45" s="113"/>
      <c r="FK45" s="113"/>
      <c r="FL45" s="113"/>
      <c r="FM45" s="113"/>
      <c r="FN45" s="113"/>
      <c r="FO45" s="113"/>
      <c r="FP45" s="113"/>
      <c r="FQ45" s="113"/>
      <c r="FR45" s="113"/>
      <c r="FS45" s="113"/>
      <c r="FT45" s="113"/>
      <c r="FU45" s="113"/>
      <c r="FV45" s="113"/>
      <c r="FW45" s="113"/>
      <c r="FX45" s="113"/>
      <c r="FY45" s="113"/>
      <c r="FZ45" s="113"/>
      <c r="GA45" s="113"/>
      <c r="GB45" s="113"/>
      <c r="GC45" s="113"/>
      <c r="GD45" s="113"/>
      <c r="GE45" s="113"/>
      <c r="GF45" s="113"/>
      <c r="GG45" s="113"/>
      <c r="GH45" s="113"/>
      <c r="GI45" s="113"/>
      <c r="GJ45" s="113"/>
      <c r="GK45" s="113"/>
      <c r="GL45" s="113"/>
      <c r="GM45" s="113"/>
      <c r="GN45" s="113"/>
      <c r="GO45" s="113"/>
      <c r="GP45" s="113"/>
      <c r="GQ45" s="113"/>
      <c r="GR45" s="113"/>
      <c r="GS45" s="113"/>
      <c r="GT45" s="113"/>
      <c r="GU45" s="113"/>
      <c r="GV45" s="113"/>
      <c r="GW45" s="113"/>
      <c r="GX45" s="113"/>
      <c r="GY45" s="113"/>
      <c r="GZ45" s="113"/>
      <c r="HA45" s="113"/>
      <c r="HB45" s="113"/>
      <c r="HC45" s="113"/>
      <c r="HD45" s="113"/>
      <c r="HE45" s="113"/>
      <c r="HF45" s="113"/>
      <c r="HG45" s="113"/>
      <c r="HH45" s="113"/>
      <c r="HI45" s="113"/>
      <c r="HJ45" s="113"/>
      <c r="HK45" s="113"/>
      <c r="HL45" s="113"/>
      <c r="HM45" s="113"/>
      <c r="HN45" s="113"/>
      <c r="HO45" s="113"/>
      <c r="HP45" s="113"/>
      <c r="HQ45" s="113"/>
      <c r="HR45" s="113"/>
      <c r="HS45" s="113"/>
      <c r="HT45" s="113"/>
      <c r="HU45" s="113"/>
      <c r="HV45" s="113"/>
      <c r="HW45" s="113"/>
      <c r="HX45" s="113"/>
      <c r="HY45" s="113"/>
      <c r="HZ45" s="113"/>
      <c r="IA45" s="113"/>
      <c r="IB45" s="113"/>
      <c r="IC45" s="113"/>
      <c r="ID45" s="113"/>
      <c r="IE45" s="113"/>
      <c r="IF45" s="113"/>
    </row>
    <row r="46" spans="1:240" s="91" customFormat="1" ht="31.5">
      <c r="A46" s="92">
        <v>11</v>
      </c>
      <c r="B46" s="493" t="s">
        <v>316</v>
      </c>
      <c r="C46" s="493"/>
      <c r="D46" s="493"/>
      <c r="E46" s="109" t="s">
        <v>524</v>
      </c>
      <c r="F46" s="27" t="s">
        <v>574</v>
      </c>
      <c r="G46" s="430"/>
      <c r="H46" s="494" t="s">
        <v>85</v>
      </c>
      <c r="I46" s="29">
        <v>2015</v>
      </c>
      <c r="J46" s="29">
        <v>2017</v>
      </c>
      <c r="K46" s="490" t="s">
        <v>317</v>
      </c>
      <c r="L46" s="93">
        <v>3815</v>
      </c>
      <c r="M46" s="93"/>
      <c r="N46" s="128">
        <v>3815</v>
      </c>
      <c r="O46" s="128">
        <v>2435</v>
      </c>
      <c r="P46" s="128"/>
      <c r="Q46" s="128">
        <v>2435</v>
      </c>
      <c r="R46" s="93">
        <v>999</v>
      </c>
      <c r="S46" s="93"/>
      <c r="T46" s="93">
        <v>999</v>
      </c>
      <c r="U46" s="109" t="s">
        <v>869</v>
      </c>
      <c r="V46" s="109"/>
      <c r="W46" s="113"/>
      <c r="X46" s="113"/>
      <c r="Y46" s="113"/>
      <c r="Z46" s="113"/>
      <c r="AA46" s="113"/>
      <c r="AB46" s="113"/>
      <c r="AC46" s="113"/>
      <c r="AD46" s="113"/>
      <c r="AE46" s="113"/>
      <c r="AF46" s="113"/>
      <c r="AG46" s="113"/>
      <c r="AH46" s="113"/>
      <c r="AI46" s="113"/>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13"/>
      <c r="BF46" s="113"/>
      <c r="BG46" s="113"/>
      <c r="BH46" s="113"/>
      <c r="BI46" s="113"/>
      <c r="BJ46" s="113"/>
      <c r="BK46" s="113"/>
      <c r="BL46" s="113"/>
      <c r="BM46" s="113"/>
      <c r="BN46" s="113"/>
      <c r="BO46" s="113"/>
      <c r="BP46" s="113"/>
      <c r="BQ46" s="113"/>
      <c r="BR46" s="113"/>
      <c r="BS46" s="113"/>
      <c r="BT46" s="113"/>
      <c r="BU46" s="113"/>
      <c r="BV46" s="113"/>
      <c r="BW46" s="113"/>
      <c r="BX46" s="113"/>
      <c r="BY46" s="113"/>
      <c r="BZ46" s="113"/>
      <c r="CA46" s="113"/>
      <c r="CB46" s="113"/>
      <c r="CC46" s="113"/>
      <c r="CD46" s="113"/>
      <c r="CE46" s="113"/>
      <c r="CF46" s="113"/>
      <c r="CG46" s="113"/>
      <c r="CH46" s="113"/>
      <c r="CI46" s="113"/>
      <c r="CJ46" s="113"/>
      <c r="CK46" s="113"/>
      <c r="CL46" s="113"/>
      <c r="CM46" s="113"/>
      <c r="CN46" s="113"/>
      <c r="CO46" s="113"/>
      <c r="CP46" s="113"/>
      <c r="CQ46" s="113"/>
      <c r="CR46" s="113"/>
      <c r="CS46" s="113"/>
      <c r="CT46" s="113"/>
      <c r="CU46" s="113"/>
      <c r="CV46" s="113"/>
      <c r="CW46" s="113"/>
      <c r="CX46" s="113"/>
      <c r="CY46" s="113"/>
      <c r="CZ46" s="113"/>
      <c r="DA46" s="113"/>
      <c r="DB46" s="113"/>
      <c r="DC46" s="113"/>
      <c r="DD46" s="113"/>
      <c r="DE46" s="113"/>
      <c r="DF46" s="113"/>
      <c r="DG46" s="113"/>
      <c r="DH46" s="113"/>
      <c r="DI46" s="113"/>
      <c r="DJ46" s="113"/>
      <c r="DK46" s="113"/>
      <c r="DL46" s="113"/>
      <c r="DM46" s="113"/>
      <c r="DN46" s="113"/>
      <c r="DO46" s="113"/>
      <c r="DP46" s="113"/>
      <c r="DQ46" s="113"/>
      <c r="DR46" s="113"/>
      <c r="DS46" s="113"/>
      <c r="DT46" s="113"/>
      <c r="DU46" s="113"/>
      <c r="DV46" s="113"/>
      <c r="DW46" s="113"/>
      <c r="DX46" s="113"/>
      <c r="DY46" s="113"/>
      <c r="DZ46" s="113"/>
      <c r="EA46" s="113"/>
      <c r="EB46" s="113"/>
      <c r="EC46" s="113"/>
      <c r="ED46" s="113"/>
      <c r="EE46" s="113"/>
      <c r="EF46" s="113"/>
      <c r="EG46" s="113"/>
      <c r="EH46" s="113"/>
      <c r="EI46" s="113"/>
      <c r="EJ46" s="113"/>
      <c r="EK46" s="113"/>
      <c r="EL46" s="113"/>
      <c r="EM46" s="113"/>
      <c r="EN46" s="113"/>
      <c r="EO46" s="113"/>
      <c r="EP46" s="113"/>
      <c r="EQ46" s="113"/>
      <c r="ER46" s="113"/>
      <c r="ES46" s="113"/>
      <c r="ET46" s="113"/>
      <c r="EU46" s="113"/>
      <c r="EV46" s="113"/>
      <c r="EW46" s="113"/>
      <c r="EX46" s="113"/>
      <c r="EY46" s="113"/>
      <c r="EZ46" s="113"/>
      <c r="FA46" s="113"/>
      <c r="FB46" s="113"/>
      <c r="FC46" s="113"/>
      <c r="FD46" s="113"/>
      <c r="FE46" s="113"/>
      <c r="FF46" s="113"/>
      <c r="FG46" s="113"/>
      <c r="FH46" s="113"/>
      <c r="FI46" s="113"/>
      <c r="FJ46" s="113"/>
      <c r="FK46" s="113"/>
      <c r="FL46" s="113"/>
      <c r="FM46" s="113"/>
      <c r="FN46" s="113"/>
      <c r="FO46" s="113"/>
      <c r="FP46" s="113"/>
      <c r="FQ46" s="113"/>
      <c r="FR46" s="113"/>
      <c r="FS46" s="113"/>
      <c r="FT46" s="113"/>
      <c r="FU46" s="113"/>
      <c r="FV46" s="113"/>
      <c r="FW46" s="113"/>
      <c r="FX46" s="113"/>
      <c r="FY46" s="113"/>
      <c r="FZ46" s="113"/>
      <c r="GA46" s="113"/>
      <c r="GB46" s="113"/>
      <c r="GC46" s="113"/>
      <c r="GD46" s="113"/>
      <c r="GE46" s="113"/>
      <c r="GF46" s="113"/>
      <c r="GG46" s="113"/>
      <c r="GH46" s="113"/>
      <c r="GI46" s="113"/>
      <c r="GJ46" s="113"/>
      <c r="GK46" s="113"/>
      <c r="GL46" s="113"/>
      <c r="GM46" s="113"/>
      <c r="GN46" s="113"/>
      <c r="GO46" s="113"/>
      <c r="GP46" s="113"/>
      <c r="GQ46" s="113"/>
      <c r="GR46" s="113"/>
      <c r="GS46" s="113"/>
      <c r="GT46" s="113"/>
      <c r="GU46" s="113"/>
      <c r="GV46" s="113"/>
      <c r="GW46" s="113"/>
      <c r="GX46" s="113"/>
      <c r="GY46" s="113"/>
      <c r="GZ46" s="113"/>
      <c r="HA46" s="113"/>
      <c r="HB46" s="113"/>
      <c r="HC46" s="113"/>
      <c r="HD46" s="113"/>
      <c r="HE46" s="113"/>
      <c r="HF46" s="113"/>
      <c r="HG46" s="113"/>
      <c r="HH46" s="113"/>
      <c r="HI46" s="113"/>
      <c r="HJ46" s="113"/>
      <c r="HK46" s="113"/>
      <c r="HL46" s="113"/>
      <c r="HM46" s="113"/>
      <c r="HN46" s="113"/>
      <c r="HO46" s="113"/>
      <c r="HP46" s="113"/>
      <c r="HQ46" s="113"/>
      <c r="HR46" s="113"/>
      <c r="HS46" s="113"/>
      <c r="HT46" s="113"/>
      <c r="HU46" s="113"/>
      <c r="HV46" s="113"/>
      <c r="HW46" s="113"/>
      <c r="HX46" s="113"/>
      <c r="HY46" s="113"/>
      <c r="HZ46" s="113"/>
      <c r="IA46" s="113"/>
      <c r="IB46" s="113"/>
      <c r="IC46" s="113"/>
      <c r="ID46" s="113"/>
      <c r="IE46" s="113"/>
      <c r="IF46" s="113"/>
    </row>
    <row r="47" spans="1:240" s="91" customFormat="1" ht="31.5">
      <c r="A47" s="92">
        <v>12</v>
      </c>
      <c r="B47" s="248" t="s">
        <v>318</v>
      </c>
      <c r="C47" s="248"/>
      <c r="D47" s="248"/>
      <c r="E47" s="109" t="s">
        <v>524</v>
      </c>
      <c r="F47" s="27" t="s">
        <v>574</v>
      </c>
      <c r="G47" s="430"/>
      <c r="H47" s="66" t="s">
        <v>15</v>
      </c>
      <c r="I47" s="29">
        <v>2015</v>
      </c>
      <c r="J47" s="29">
        <v>2017</v>
      </c>
      <c r="K47" s="490" t="s">
        <v>319</v>
      </c>
      <c r="L47" s="93">
        <v>3487</v>
      </c>
      <c r="M47" s="93"/>
      <c r="N47" s="128">
        <v>3487</v>
      </c>
      <c r="O47" s="128">
        <v>2250</v>
      </c>
      <c r="P47" s="128"/>
      <c r="Q47" s="128">
        <v>2250</v>
      </c>
      <c r="R47" s="93">
        <v>888</v>
      </c>
      <c r="S47" s="93"/>
      <c r="T47" s="93">
        <v>888</v>
      </c>
      <c r="U47" s="109" t="s">
        <v>870</v>
      </c>
      <c r="V47" s="109"/>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c r="BU47" s="113"/>
      <c r="BV47" s="113"/>
      <c r="BW47" s="113"/>
      <c r="BX47" s="113"/>
      <c r="BY47" s="113"/>
      <c r="BZ47" s="113"/>
      <c r="CA47" s="113"/>
      <c r="CB47" s="113"/>
      <c r="CC47" s="113"/>
      <c r="CD47" s="113"/>
      <c r="CE47" s="113"/>
      <c r="CF47" s="113"/>
      <c r="CG47" s="113"/>
      <c r="CH47" s="113"/>
      <c r="CI47" s="113"/>
      <c r="CJ47" s="113"/>
      <c r="CK47" s="113"/>
      <c r="CL47" s="113"/>
      <c r="CM47" s="113"/>
      <c r="CN47" s="113"/>
      <c r="CO47" s="113"/>
      <c r="CP47" s="113"/>
      <c r="CQ47" s="113"/>
      <c r="CR47" s="113"/>
      <c r="CS47" s="113"/>
      <c r="CT47" s="113"/>
      <c r="CU47" s="113"/>
      <c r="CV47" s="113"/>
      <c r="CW47" s="113"/>
      <c r="CX47" s="113"/>
      <c r="CY47" s="113"/>
      <c r="CZ47" s="113"/>
      <c r="DA47" s="113"/>
      <c r="DB47" s="113"/>
      <c r="DC47" s="113"/>
      <c r="DD47" s="113"/>
      <c r="DE47" s="113"/>
      <c r="DF47" s="113"/>
      <c r="DG47" s="113"/>
      <c r="DH47" s="113"/>
      <c r="DI47" s="113"/>
      <c r="DJ47" s="113"/>
      <c r="DK47" s="113"/>
      <c r="DL47" s="113"/>
      <c r="DM47" s="113"/>
      <c r="DN47" s="113"/>
      <c r="DO47" s="113"/>
      <c r="DP47" s="113"/>
      <c r="DQ47" s="113"/>
      <c r="DR47" s="113"/>
      <c r="DS47" s="113"/>
      <c r="DT47" s="113"/>
      <c r="DU47" s="113"/>
      <c r="DV47" s="113"/>
      <c r="DW47" s="113"/>
      <c r="DX47" s="113"/>
      <c r="DY47" s="113"/>
      <c r="DZ47" s="113"/>
      <c r="EA47" s="113"/>
      <c r="EB47" s="113"/>
      <c r="EC47" s="113"/>
      <c r="ED47" s="113"/>
      <c r="EE47" s="113"/>
      <c r="EF47" s="113"/>
      <c r="EG47" s="113"/>
      <c r="EH47" s="113"/>
      <c r="EI47" s="113"/>
      <c r="EJ47" s="113"/>
      <c r="EK47" s="113"/>
      <c r="EL47" s="113"/>
      <c r="EM47" s="113"/>
      <c r="EN47" s="113"/>
      <c r="EO47" s="113"/>
      <c r="EP47" s="113"/>
      <c r="EQ47" s="113"/>
      <c r="ER47" s="113"/>
      <c r="ES47" s="113"/>
      <c r="ET47" s="113"/>
      <c r="EU47" s="113"/>
      <c r="EV47" s="113"/>
      <c r="EW47" s="113"/>
      <c r="EX47" s="113"/>
      <c r="EY47" s="113"/>
      <c r="EZ47" s="113"/>
      <c r="FA47" s="113"/>
      <c r="FB47" s="113"/>
      <c r="FC47" s="113"/>
      <c r="FD47" s="113"/>
      <c r="FE47" s="113"/>
      <c r="FF47" s="113"/>
      <c r="FG47" s="113"/>
      <c r="FH47" s="113"/>
      <c r="FI47" s="113"/>
      <c r="FJ47" s="113"/>
      <c r="FK47" s="113"/>
      <c r="FL47" s="113"/>
      <c r="FM47" s="113"/>
      <c r="FN47" s="113"/>
      <c r="FO47" s="113"/>
      <c r="FP47" s="113"/>
      <c r="FQ47" s="113"/>
      <c r="FR47" s="113"/>
      <c r="FS47" s="113"/>
      <c r="FT47" s="113"/>
      <c r="FU47" s="113"/>
      <c r="FV47" s="113"/>
      <c r="FW47" s="113"/>
      <c r="FX47" s="113"/>
      <c r="FY47" s="113"/>
      <c r="FZ47" s="113"/>
      <c r="GA47" s="113"/>
      <c r="GB47" s="113"/>
      <c r="GC47" s="113"/>
      <c r="GD47" s="113"/>
      <c r="GE47" s="113"/>
      <c r="GF47" s="113"/>
      <c r="GG47" s="113"/>
      <c r="GH47" s="113"/>
      <c r="GI47" s="113"/>
      <c r="GJ47" s="113"/>
      <c r="GK47" s="113"/>
      <c r="GL47" s="113"/>
      <c r="GM47" s="113"/>
      <c r="GN47" s="113"/>
      <c r="GO47" s="113"/>
      <c r="GP47" s="113"/>
      <c r="GQ47" s="113"/>
      <c r="GR47" s="113"/>
      <c r="GS47" s="113"/>
      <c r="GT47" s="113"/>
      <c r="GU47" s="113"/>
      <c r="GV47" s="113"/>
      <c r="GW47" s="113"/>
      <c r="GX47" s="113"/>
      <c r="GY47" s="113"/>
      <c r="GZ47" s="113"/>
      <c r="HA47" s="113"/>
      <c r="HB47" s="113"/>
      <c r="HC47" s="113"/>
      <c r="HD47" s="113"/>
      <c r="HE47" s="113"/>
      <c r="HF47" s="113"/>
      <c r="HG47" s="113"/>
      <c r="HH47" s="113"/>
      <c r="HI47" s="113"/>
      <c r="HJ47" s="113"/>
      <c r="HK47" s="113"/>
      <c r="HL47" s="113"/>
      <c r="HM47" s="113"/>
      <c r="HN47" s="113"/>
      <c r="HO47" s="113"/>
      <c r="HP47" s="113"/>
      <c r="HQ47" s="113"/>
      <c r="HR47" s="113"/>
      <c r="HS47" s="113"/>
      <c r="HT47" s="113"/>
      <c r="HU47" s="113"/>
      <c r="HV47" s="113"/>
      <c r="HW47" s="113"/>
      <c r="HX47" s="113"/>
      <c r="HY47" s="113"/>
      <c r="HZ47" s="113"/>
      <c r="IA47" s="113"/>
      <c r="IB47" s="113"/>
      <c r="IC47" s="113"/>
      <c r="ID47" s="113"/>
      <c r="IE47" s="113"/>
      <c r="IF47" s="113"/>
    </row>
    <row r="48" spans="1:240" s="91" customFormat="1" ht="47.25">
      <c r="A48" s="92">
        <v>13</v>
      </c>
      <c r="B48" s="248" t="s">
        <v>320</v>
      </c>
      <c r="C48" s="28" t="s">
        <v>601</v>
      </c>
      <c r="D48" s="100">
        <v>4342</v>
      </c>
      <c r="E48" s="109" t="s">
        <v>524</v>
      </c>
      <c r="F48" s="27" t="s">
        <v>574</v>
      </c>
      <c r="G48" s="430"/>
      <c r="H48" s="110" t="s">
        <v>49</v>
      </c>
      <c r="I48" s="29">
        <v>2015</v>
      </c>
      <c r="J48" s="29">
        <v>2017</v>
      </c>
      <c r="K48" s="490" t="s">
        <v>321</v>
      </c>
      <c r="L48" s="93">
        <v>4895</v>
      </c>
      <c r="M48" s="93"/>
      <c r="N48" s="128">
        <v>4895</v>
      </c>
      <c r="O48" s="128">
        <v>3120</v>
      </c>
      <c r="P48" s="128"/>
      <c r="Q48" s="128">
        <v>3120</v>
      </c>
      <c r="R48" s="93">
        <v>1286</v>
      </c>
      <c r="S48" s="93"/>
      <c r="T48" s="93">
        <v>1286</v>
      </c>
      <c r="U48" s="109" t="s">
        <v>871</v>
      </c>
      <c r="V48" s="109"/>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c r="CI48" s="113"/>
      <c r="CJ48" s="113"/>
      <c r="CK48" s="113"/>
      <c r="CL48" s="113"/>
      <c r="CM48" s="113"/>
      <c r="CN48" s="113"/>
      <c r="CO48" s="113"/>
      <c r="CP48" s="113"/>
      <c r="CQ48" s="113"/>
      <c r="CR48" s="113"/>
      <c r="CS48" s="113"/>
      <c r="CT48" s="113"/>
      <c r="CU48" s="113"/>
      <c r="CV48" s="113"/>
      <c r="CW48" s="113"/>
      <c r="CX48" s="113"/>
      <c r="CY48" s="113"/>
      <c r="CZ48" s="113"/>
      <c r="DA48" s="113"/>
      <c r="DB48" s="113"/>
      <c r="DC48" s="113"/>
      <c r="DD48" s="113"/>
      <c r="DE48" s="113"/>
      <c r="DF48" s="113"/>
      <c r="DG48" s="113"/>
      <c r="DH48" s="113"/>
      <c r="DI48" s="113"/>
      <c r="DJ48" s="113"/>
      <c r="DK48" s="113"/>
      <c r="DL48" s="113"/>
      <c r="DM48" s="113"/>
      <c r="DN48" s="113"/>
      <c r="DO48" s="113"/>
      <c r="DP48" s="113"/>
      <c r="DQ48" s="113"/>
      <c r="DR48" s="113"/>
      <c r="DS48" s="113"/>
      <c r="DT48" s="113"/>
      <c r="DU48" s="113"/>
      <c r="DV48" s="113"/>
      <c r="DW48" s="113"/>
      <c r="DX48" s="113"/>
      <c r="DY48" s="113"/>
      <c r="DZ48" s="113"/>
      <c r="EA48" s="113"/>
      <c r="EB48" s="113"/>
      <c r="EC48" s="113"/>
      <c r="ED48" s="113"/>
      <c r="EE48" s="113"/>
      <c r="EF48" s="113"/>
      <c r="EG48" s="113"/>
      <c r="EH48" s="113"/>
      <c r="EI48" s="113"/>
      <c r="EJ48" s="113"/>
      <c r="EK48" s="113"/>
      <c r="EL48" s="113"/>
      <c r="EM48" s="113"/>
      <c r="EN48" s="113"/>
      <c r="EO48" s="113"/>
      <c r="EP48" s="113"/>
      <c r="EQ48" s="113"/>
      <c r="ER48" s="113"/>
      <c r="ES48" s="113"/>
      <c r="ET48" s="113"/>
      <c r="EU48" s="113"/>
      <c r="EV48" s="113"/>
      <c r="EW48" s="113"/>
      <c r="EX48" s="113"/>
      <c r="EY48" s="113"/>
      <c r="EZ48" s="113"/>
      <c r="FA48" s="113"/>
      <c r="FB48" s="113"/>
      <c r="FC48" s="113"/>
      <c r="FD48" s="113"/>
      <c r="FE48" s="113"/>
      <c r="FF48" s="113"/>
      <c r="FG48" s="113"/>
      <c r="FH48" s="113"/>
      <c r="FI48" s="113"/>
      <c r="FJ48" s="113"/>
      <c r="FK48" s="113"/>
      <c r="FL48" s="113"/>
      <c r="FM48" s="113"/>
      <c r="FN48" s="113"/>
      <c r="FO48" s="113"/>
      <c r="FP48" s="113"/>
      <c r="FQ48" s="113"/>
      <c r="FR48" s="113"/>
      <c r="FS48" s="113"/>
      <c r="FT48" s="113"/>
      <c r="FU48" s="113"/>
      <c r="FV48" s="113"/>
      <c r="FW48" s="113"/>
      <c r="FX48" s="113"/>
      <c r="FY48" s="113"/>
      <c r="FZ48" s="113"/>
      <c r="GA48" s="113"/>
      <c r="GB48" s="113"/>
      <c r="GC48" s="113"/>
      <c r="GD48" s="113"/>
      <c r="GE48" s="113"/>
      <c r="GF48" s="113"/>
      <c r="GG48" s="113"/>
      <c r="GH48" s="113"/>
      <c r="GI48" s="113"/>
      <c r="GJ48" s="113"/>
      <c r="GK48" s="113"/>
      <c r="GL48" s="113"/>
      <c r="GM48" s="113"/>
      <c r="GN48" s="113"/>
      <c r="GO48" s="113"/>
      <c r="GP48" s="113"/>
      <c r="GQ48" s="113"/>
      <c r="GR48" s="113"/>
      <c r="GS48" s="113"/>
      <c r="GT48" s="113"/>
      <c r="GU48" s="113"/>
      <c r="GV48" s="113"/>
      <c r="GW48" s="113"/>
      <c r="GX48" s="113"/>
      <c r="GY48" s="113"/>
      <c r="GZ48" s="113"/>
      <c r="HA48" s="113"/>
      <c r="HB48" s="113"/>
      <c r="HC48" s="113"/>
      <c r="HD48" s="113"/>
      <c r="HE48" s="113"/>
      <c r="HF48" s="113"/>
      <c r="HG48" s="113"/>
      <c r="HH48" s="113"/>
      <c r="HI48" s="113"/>
      <c r="HJ48" s="113"/>
      <c r="HK48" s="113"/>
      <c r="HL48" s="113"/>
      <c r="HM48" s="113"/>
      <c r="HN48" s="113"/>
      <c r="HO48" s="113"/>
      <c r="HP48" s="113"/>
      <c r="HQ48" s="113"/>
      <c r="HR48" s="113"/>
      <c r="HS48" s="113"/>
      <c r="HT48" s="113"/>
      <c r="HU48" s="113"/>
      <c r="HV48" s="113"/>
      <c r="HW48" s="113"/>
      <c r="HX48" s="113"/>
      <c r="HY48" s="113"/>
      <c r="HZ48" s="113"/>
      <c r="IA48" s="113"/>
      <c r="IB48" s="113"/>
      <c r="IC48" s="113"/>
      <c r="ID48" s="113"/>
      <c r="IE48" s="113"/>
      <c r="IF48" s="113"/>
    </row>
    <row r="49" spans="1:240" s="91" customFormat="1" ht="31.5">
      <c r="A49" s="92">
        <v>14</v>
      </c>
      <c r="B49" s="248" t="s">
        <v>322</v>
      </c>
      <c r="C49" s="248"/>
      <c r="D49" s="248"/>
      <c r="E49" s="109" t="s">
        <v>524</v>
      </c>
      <c r="F49" s="27" t="s">
        <v>574</v>
      </c>
      <c r="G49" s="430"/>
      <c r="H49" s="110" t="s">
        <v>95</v>
      </c>
      <c r="I49" s="29">
        <v>2015</v>
      </c>
      <c r="J49" s="29">
        <v>2017</v>
      </c>
      <c r="K49" s="490" t="s">
        <v>323</v>
      </c>
      <c r="L49" s="93">
        <v>3697</v>
      </c>
      <c r="M49" s="93"/>
      <c r="N49" s="128">
        <v>3697</v>
      </c>
      <c r="O49" s="128">
        <v>2800</v>
      </c>
      <c r="P49" s="128"/>
      <c r="Q49" s="128">
        <v>2800</v>
      </c>
      <c r="R49" s="93">
        <v>527</v>
      </c>
      <c r="S49" s="93"/>
      <c r="T49" s="93">
        <v>527</v>
      </c>
      <c r="U49" s="109" t="s">
        <v>820</v>
      </c>
      <c r="V49" s="109"/>
      <c r="W49" s="113"/>
      <c r="X49" s="113"/>
      <c r="Y49" s="113"/>
      <c r="Z49" s="113"/>
      <c r="AA49" s="113"/>
      <c r="AB49" s="113"/>
      <c r="AC49" s="113"/>
      <c r="AD49" s="113"/>
      <c r="AE49" s="113"/>
      <c r="AF49" s="113"/>
      <c r="AG49" s="113"/>
      <c r="AH49" s="113"/>
      <c r="AI49" s="113"/>
      <c r="AJ49" s="113"/>
      <c r="AK49" s="113"/>
      <c r="AL49" s="113"/>
      <c r="AM49" s="113"/>
      <c r="AN49" s="113"/>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c r="BU49" s="113"/>
      <c r="BV49" s="113"/>
      <c r="BW49" s="113"/>
      <c r="BX49" s="113"/>
      <c r="BY49" s="113"/>
      <c r="BZ49" s="113"/>
      <c r="CA49" s="113"/>
      <c r="CB49" s="113"/>
      <c r="CC49" s="113"/>
      <c r="CD49" s="113"/>
      <c r="CE49" s="113"/>
      <c r="CF49" s="113"/>
      <c r="CG49" s="113"/>
      <c r="CH49" s="113"/>
      <c r="CI49" s="113"/>
      <c r="CJ49" s="113"/>
      <c r="CK49" s="113"/>
      <c r="CL49" s="113"/>
      <c r="CM49" s="113"/>
      <c r="CN49" s="113"/>
      <c r="CO49" s="113"/>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L49" s="113"/>
      <c r="DM49" s="113"/>
      <c r="DN49" s="113"/>
      <c r="DO49" s="113"/>
      <c r="DP49" s="113"/>
      <c r="DQ49" s="113"/>
      <c r="DR49" s="113"/>
      <c r="DS49" s="113"/>
      <c r="DT49" s="113"/>
      <c r="DU49" s="113"/>
      <c r="DV49" s="113"/>
      <c r="DW49" s="113"/>
      <c r="DX49" s="113"/>
      <c r="DY49" s="113"/>
      <c r="DZ49" s="113"/>
      <c r="EA49" s="113"/>
      <c r="EB49" s="113"/>
      <c r="EC49" s="113"/>
      <c r="ED49" s="113"/>
      <c r="EE49" s="113"/>
      <c r="EF49" s="113"/>
      <c r="EG49" s="113"/>
      <c r="EH49" s="113"/>
      <c r="EI49" s="113"/>
      <c r="EJ49" s="113"/>
      <c r="EK49" s="113"/>
      <c r="EL49" s="113"/>
      <c r="EM49" s="113"/>
      <c r="EN49" s="113"/>
      <c r="EO49" s="113"/>
      <c r="EP49" s="113"/>
      <c r="EQ49" s="113"/>
      <c r="ER49" s="113"/>
      <c r="ES49" s="113"/>
      <c r="ET49" s="113"/>
      <c r="EU49" s="113"/>
      <c r="EV49" s="113"/>
      <c r="EW49" s="113"/>
      <c r="EX49" s="113"/>
      <c r="EY49" s="113"/>
      <c r="EZ49" s="113"/>
      <c r="FA49" s="113"/>
      <c r="FB49" s="113"/>
      <c r="FC49" s="113"/>
      <c r="FD49" s="113"/>
      <c r="FE49" s="113"/>
      <c r="FF49" s="113"/>
      <c r="FG49" s="113"/>
      <c r="FH49" s="113"/>
      <c r="FI49" s="113"/>
      <c r="FJ49" s="113"/>
      <c r="FK49" s="113"/>
      <c r="FL49" s="113"/>
      <c r="FM49" s="113"/>
      <c r="FN49" s="113"/>
      <c r="FO49" s="113"/>
      <c r="FP49" s="113"/>
      <c r="FQ49" s="113"/>
      <c r="FR49" s="113"/>
      <c r="FS49" s="113"/>
      <c r="FT49" s="113"/>
      <c r="FU49" s="113"/>
      <c r="FV49" s="113"/>
      <c r="FW49" s="113"/>
      <c r="FX49" s="113"/>
      <c r="FY49" s="113"/>
      <c r="FZ49" s="113"/>
      <c r="GA49" s="113"/>
      <c r="GB49" s="113"/>
      <c r="GC49" s="113"/>
      <c r="GD49" s="113"/>
      <c r="GE49" s="113"/>
      <c r="GF49" s="113"/>
      <c r="GG49" s="113"/>
      <c r="GH49" s="113"/>
      <c r="GI49" s="113"/>
      <c r="GJ49" s="113"/>
      <c r="GK49" s="113"/>
      <c r="GL49" s="113"/>
      <c r="GM49" s="113"/>
      <c r="GN49" s="113"/>
      <c r="GO49" s="113"/>
      <c r="GP49" s="113"/>
      <c r="GQ49" s="113"/>
      <c r="GR49" s="113"/>
      <c r="GS49" s="113"/>
      <c r="GT49" s="113"/>
      <c r="GU49" s="113"/>
      <c r="GV49" s="113"/>
      <c r="GW49" s="113"/>
      <c r="GX49" s="113"/>
      <c r="GY49" s="113"/>
      <c r="GZ49" s="113"/>
      <c r="HA49" s="113"/>
      <c r="HB49" s="113"/>
      <c r="HC49" s="113"/>
      <c r="HD49" s="113"/>
      <c r="HE49" s="113"/>
      <c r="HF49" s="113"/>
      <c r="HG49" s="113"/>
      <c r="HH49" s="113"/>
      <c r="HI49" s="113"/>
      <c r="HJ49" s="113"/>
      <c r="HK49" s="113"/>
      <c r="HL49" s="113"/>
      <c r="HM49" s="113"/>
      <c r="HN49" s="113"/>
      <c r="HO49" s="113"/>
      <c r="HP49" s="113"/>
      <c r="HQ49" s="113"/>
      <c r="HR49" s="113"/>
      <c r="HS49" s="113"/>
      <c r="HT49" s="113"/>
      <c r="HU49" s="113"/>
      <c r="HV49" s="113"/>
      <c r="HW49" s="113"/>
      <c r="HX49" s="113"/>
      <c r="HY49" s="113"/>
      <c r="HZ49" s="113"/>
      <c r="IA49" s="113"/>
      <c r="IB49" s="113"/>
      <c r="IC49" s="113"/>
      <c r="ID49" s="113"/>
      <c r="IE49" s="113"/>
      <c r="IF49" s="113"/>
    </row>
    <row r="50" spans="1:240" s="91" customFormat="1" ht="47.25">
      <c r="A50" s="92">
        <v>15</v>
      </c>
      <c r="B50" s="492" t="s">
        <v>324</v>
      </c>
      <c r="C50" s="28" t="s">
        <v>607</v>
      </c>
      <c r="D50" s="100">
        <v>2959</v>
      </c>
      <c r="E50" s="109" t="s">
        <v>524</v>
      </c>
      <c r="F50" s="27" t="s">
        <v>574</v>
      </c>
      <c r="G50" s="430"/>
      <c r="H50" s="110" t="s">
        <v>49</v>
      </c>
      <c r="I50" s="29">
        <v>2015</v>
      </c>
      <c r="J50" s="29">
        <v>2017</v>
      </c>
      <c r="K50" s="489" t="s">
        <v>530</v>
      </c>
      <c r="L50" s="128">
        <v>3258</v>
      </c>
      <c r="M50" s="128"/>
      <c r="N50" s="128">
        <v>3258</v>
      </c>
      <c r="O50" s="128">
        <v>2200</v>
      </c>
      <c r="P50" s="128"/>
      <c r="Q50" s="128">
        <v>2200</v>
      </c>
      <c r="R50" s="93">
        <v>732</v>
      </c>
      <c r="S50" s="93"/>
      <c r="T50" s="93">
        <v>732</v>
      </c>
      <c r="U50" s="109" t="s">
        <v>872</v>
      </c>
      <c r="V50" s="109"/>
      <c r="W50" s="113"/>
      <c r="X50" s="113"/>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13"/>
      <c r="BJ50" s="113"/>
      <c r="BK50" s="113"/>
      <c r="BL50" s="113"/>
      <c r="BM50" s="113"/>
      <c r="BN50" s="113"/>
      <c r="BO50" s="113"/>
      <c r="BP50" s="113"/>
      <c r="BQ50" s="113"/>
      <c r="BR50" s="113"/>
      <c r="BS50" s="113"/>
      <c r="BT50" s="113"/>
      <c r="BU50" s="113"/>
      <c r="BV50" s="113"/>
      <c r="BW50" s="113"/>
      <c r="BX50" s="113"/>
      <c r="BY50" s="113"/>
      <c r="BZ50" s="113"/>
      <c r="CA50" s="113"/>
      <c r="CB50" s="113"/>
      <c r="CC50" s="113"/>
      <c r="CD50" s="113"/>
      <c r="CE50" s="113"/>
      <c r="CF50" s="113"/>
      <c r="CG50" s="113"/>
      <c r="CH50" s="113"/>
      <c r="CI50" s="113"/>
      <c r="CJ50" s="113"/>
      <c r="CK50" s="113"/>
      <c r="CL50" s="113"/>
      <c r="CM50" s="113"/>
      <c r="CN50" s="113"/>
      <c r="CO50" s="113"/>
      <c r="CP50" s="113"/>
      <c r="CQ50" s="113"/>
      <c r="CR50" s="113"/>
      <c r="CS50" s="113"/>
      <c r="CT50" s="113"/>
      <c r="CU50" s="113"/>
      <c r="CV50" s="113"/>
      <c r="CW50" s="113"/>
      <c r="CX50" s="113"/>
      <c r="CY50" s="113"/>
      <c r="CZ50" s="113"/>
      <c r="DA50" s="113"/>
      <c r="DB50" s="113"/>
      <c r="DC50" s="113"/>
      <c r="DD50" s="113"/>
      <c r="DE50" s="113"/>
      <c r="DF50" s="113"/>
      <c r="DG50" s="113"/>
      <c r="DH50" s="113"/>
      <c r="DI50" s="113"/>
      <c r="DJ50" s="113"/>
      <c r="DK50" s="113"/>
      <c r="DL50" s="113"/>
      <c r="DM50" s="113"/>
      <c r="DN50" s="113"/>
      <c r="DO50" s="113"/>
      <c r="DP50" s="113"/>
      <c r="DQ50" s="113"/>
      <c r="DR50" s="113"/>
      <c r="DS50" s="113"/>
      <c r="DT50" s="113"/>
      <c r="DU50" s="113"/>
      <c r="DV50" s="113"/>
      <c r="DW50" s="113"/>
      <c r="DX50" s="113"/>
      <c r="DY50" s="113"/>
      <c r="DZ50" s="113"/>
      <c r="EA50" s="113"/>
      <c r="EB50" s="113"/>
      <c r="EC50" s="113"/>
      <c r="ED50" s="113"/>
      <c r="EE50" s="113"/>
      <c r="EF50" s="113"/>
      <c r="EG50" s="113"/>
      <c r="EH50" s="113"/>
      <c r="EI50" s="113"/>
      <c r="EJ50" s="113"/>
      <c r="EK50" s="113"/>
      <c r="EL50" s="113"/>
      <c r="EM50" s="113"/>
      <c r="EN50" s="113"/>
      <c r="EO50" s="113"/>
      <c r="EP50" s="113"/>
      <c r="EQ50" s="113"/>
      <c r="ER50" s="113"/>
      <c r="ES50" s="113"/>
      <c r="ET50" s="113"/>
      <c r="EU50" s="113"/>
      <c r="EV50" s="113"/>
      <c r="EW50" s="113"/>
      <c r="EX50" s="113"/>
      <c r="EY50" s="113"/>
      <c r="EZ50" s="113"/>
      <c r="FA50" s="113"/>
      <c r="FB50" s="113"/>
      <c r="FC50" s="113"/>
      <c r="FD50" s="113"/>
      <c r="FE50" s="113"/>
      <c r="FF50" s="113"/>
      <c r="FG50" s="113"/>
      <c r="FH50" s="113"/>
      <c r="FI50" s="113"/>
      <c r="FJ50" s="113"/>
      <c r="FK50" s="113"/>
      <c r="FL50" s="113"/>
      <c r="FM50" s="113"/>
      <c r="FN50" s="113"/>
      <c r="FO50" s="113"/>
      <c r="FP50" s="113"/>
      <c r="FQ50" s="113"/>
      <c r="FR50" s="113"/>
      <c r="FS50" s="113"/>
      <c r="FT50" s="113"/>
      <c r="FU50" s="113"/>
      <c r="FV50" s="113"/>
      <c r="FW50" s="113"/>
      <c r="FX50" s="113"/>
      <c r="FY50" s="113"/>
      <c r="FZ50" s="113"/>
      <c r="GA50" s="113"/>
      <c r="GB50" s="113"/>
      <c r="GC50" s="113"/>
      <c r="GD50" s="113"/>
      <c r="GE50" s="113"/>
      <c r="GF50" s="113"/>
      <c r="GG50" s="113"/>
      <c r="GH50" s="113"/>
      <c r="GI50" s="113"/>
      <c r="GJ50" s="113"/>
      <c r="GK50" s="113"/>
      <c r="GL50" s="113"/>
      <c r="GM50" s="113"/>
      <c r="GN50" s="113"/>
      <c r="GO50" s="113"/>
      <c r="GP50" s="113"/>
      <c r="GQ50" s="113"/>
      <c r="GR50" s="113"/>
      <c r="GS50" s="113"/>
      <c r="GT50" s="113"/>
      <c r="GU50" s="113"/>
      <c r="GV50" s="113"/>
      <c r="GW50" s="113"/>
      <c r="GX50" s="113"/>
      <c r="GY50" s="113"/>
      <c r="GZ50" s="113"/>
      <c r="HA50" s="113"/>
      <c r="HB50" s="113"/>
      <c r="HC50" s="113"/>
      <c r="HD50" s="113"/>
      <c r="HE50" s="113"/>
      <c r="HF50" s="113"/>
      <c r="HG50" s="113"/>
      <c r="HH50" s="113"/>
      <c r="HI50" s="113"/>
      <c r="HJ50" s="113"/>
      <c r="HK50" s="113"/>
      <c r="HL50" s="113"/>
      <c r="HM50" s="113"/>
      <c r="HN50" s="113"/>
      <c r="HO50" s="113"/>
      <c r="HP50" s="113"/>
      <c r="HQ50" s="113"/>
      <c r="HR50" s="113"/>
      <c r="HS50" s="113"/>
      <c r="HT50" s="113"/>
      <c r="HU50" s="113"/>
      <c r="HV50" s="113"/>
      <c r="HW50" s="113"/>
      <c r="HX50" s="113"/>
      <c r="HY50" s="113"/>
      <c r="HZ50" s="113"/>
      <c r="IA50" s="113"/>
      <c r="IB50" s="113"/>
      <c r="IC50" s="113"/>
      <c r="ID50" s="113"/>
      <c r="IE50" s="113"/>
      <c r="IF50" s="113"/>
    </row>
    <row r="51" spans="1:240" s="91" customFormat="1" ht="25.5">
      <c r="A51" s="92">
        <v>16</v>
      </c>
      <c r="B51" s="248" t="s">
        <v>325</v>
      </c>
      <c r="C51" s="248"/>
      <c r="D51" s="248"/>
      <c r="E51" s="109" t="s">
        <v>524</v>
      </c>
      <c r="F51" s="27" t="s">
        <v>574</v>
      </c>
      <c r="G51" s="430"/>
      <c r="H51" s="110" t="s">
        <v>95</v>
      </c>
      <c r="I51" s="29">
        <v>2015</v>
      </c>
      <c r="J51" s="29">
        <v>2017</v>
      </c>
      <c r="K51" s="490" t="s">
        <v>326</v>
      </c>
      <c r="L51" s="93">
        <v>5776</v>
      </c>
      <c r="M51" s="93"/>
      <c r="N51" s="128">
        <v>5776</v>
      </c>
      <c r="O51" s="128">
        <v>3630</v>
      </c>
      <c r="P51" s="128"/>
      <c r="Q51" s="128">
        <v>3630</v>
      </c>
      <c r="R51" s="93">
        <v>1568</v>
      </c>
      <c r="S51" s="93"/>
      <c r="T51" s="93">
        <v>1568</v>
      </c>
      <c r="U51" s="109" t="s">
        <v>873</v>
      </c>
      <c r="V51" s="109"/>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3"/>
      <c r="BR51" s="113"/>
      <c r="BS51" s="113"/>
      <c r="BT51" s="113"/>
      <c r="BU51" s="113"/>
      <c r="BV51" s="113"/>
      <c r="BW51" s="113"/>
      <c r="BX51" s="113"/>
      <c r="BY51" s="113"/>
      <c r="BZ51" s="113"/>
      <c r="CA51" s="113"/>
      <c r="CB51" s="113"/>
      <c r="CC51" s="113"/>
      <c r="CD51" s="113"/>
      <c r="CE51" s="113"/>
      <c r="CF51" s="113"/>
      <c r="CG51" s="113"/>
      <c r="CH51" s="113"/>
      <c r="CI51" s="113"/>
      <c r="CJ51" s="113"/>
      <c r="CK51" s="113"/>
      <c r="CL51" s="113"/>
      <c r="CM51" s="113"/>
      <c r="CN51" s="113"/>
      <c r="CO51" s="113"/>
      <c r="CP51" s="113"/>
      <c r="CQ51" s="113"/>
      <c r="CR51" s="113"/>
      <c r="CS51" s="113"/>
      <c r="CT51" s="113"/>
      <c r="CU51" s="113"/>
      <c r="CV51" s="113"/>
      <c r="CW51" s="113"/>
      <c r="CX51" s="113"/>
      <c r="CY51" s="113"/>
      <c r="CZ51" s="113"/>
      <c r="DA51" s="113"/>
      <c r="DB51" s="113"/>
      <c r="DC51" s="113"/>
      <c r="DD51" s="113"/>
      <c r="DE51" s="113"/>
      <c r="DF51" s="113"/>
      <c r="DG51" s="113"/>
      <c r="DH51" s="113"/>
      <c r="DI51" s="113"/>
      <c r="DJ51" s="113"/>
      <c r="DK51" s="113"/>
      <c r="DL51" s="113"/>
      <c r="DM51" s="113"/>
      <c r="DN51" s="113"/>
      <c r="DO51" s="113"/>
      <c r="DP51" s="113"/>
      <c r="DQ51" s="113"/>
      <c r="DR51" s="113"/>
      <c r="DS51" s="113"/>
      <c r="DT51" s="113"/>
      <c r="DU51" s="113"/>
      <c r="DV51" s="113"/>
      <c r="DW51" s="113"/>
      <c r="DX51" s="113"/>
      <c r="DY51" s="113"/>
      <c r="DZ51" s="113"/>
      <c r="EA51" s="113"/>
      <c r="EB51" s="113"/>
      <c r="EC51" s="113"/>
      <c r="ED51" s="113"/>
      <c r="EE51" s="113"/>
      <c r="EF51" s="113"/>
      <c r="EG51" s="113"/>
      <c r="EH51" s="113"/>
      <c r="EI51" s="113"/>
      <c r="EJ51" s="113"/>
      <c r="EK51" s="113"/>
      <c r="EL51" s="113"/>
      <c r="EM51" s="113"/>
      <c r="EN51" s="113"/>
      <c r="EO51" s="113"/>
      <c r="EP51" s="113"/>
      <c r="EQ51" s="113"/>
      <c r="ER51" s="113"/>
      <c r="ES51" s="113"/>
      <c r="ET51" s="113"/>
      <c r="EU51" s="113"/>
      <c r="EV51" s="113"/>
      <c r="EW51" s="113"/>
      <c r="EX51" s="113"/>
      <c r="EY51" s="113"/>
      <c r="EZ51" s="113"/>
      <c r="FA51" s="113"/>
      <c r="FB51" s="113"/>
      <c r="FC51" s="113"/>
      <c r="FD51" s="113"/>
      <c r="FE51" s="113"/>
      <c r="FF51" s="113"/>
      <c r="FG51" s="113"/>
      <c r="FH51" s="113"/>
      <c r="FI51" s="113"/>
      <c r="FJ51" s="113"/>
      <c r="FK51" s="113"/>
      <c r="FL51" s="113"/>
      <c r="FM51" s="113"/>
      <c r="FN51" s="113"/>
      <c r="FO51" s="113"/>
      <c r="FP51" s="113"/>
      <c r="FQ51" s="113"/>
      <c r="FR51" s="113"/>
      <c r="FS51" s="113"/>
      <c r="FT51" s="113"/>
      <c r="FU51" s="113"/>
      <c r="FV51" s="113"/>
      <c r="FW51" s="113"/>
      <c r="FX51" s="113"/>
      <c r="FY51" s="113"/>
      <c r="FZ51" s="113"/>
      <c r="GA51" s="113"/>
      <c r="GB51" s="113"/>
      <c r="GC51" s="113"/>
      <c r="GD51" s="113"/>
      <c r="GE51" s="113"/>
      <c r="GF51" s="113"/>
      <c r="GG51" s="113"/>
      <c r="GH51" s="113"/>
      <c r="GI51" s="113"/>
      <c r="GJ51" s="113"/>
      <c r="GK51" s="113"/>
      <c r="GL51" s="113"/>
      <c r="GM51" s="113"/>
      <c r="GN51" s="113"/>
      <c r="GO51" s="113"/>
      <c r="GP51" s="113"/>
      <c r="GQ51" s="113"/>
      <c r="GR51" s="113"/>
      <c r="GS51" s="113"/>
      <c r="GT51" s="113"/>
      <c r="GU51" s="113"/>
      <c r="GV51" s="113"/>
      <c r="GW51" s="113"/>
      <c r="GX51" s="113"/>
      <c r="GY51" s="113"/>
      <c r="GZ51" s="113"/>
      <c r="HA51" s="113"/>
      <c r="HB51" s="113"/>
      <c r="HC51" s="113"/>
      <c r="HD51" s="113"/>
      <c r="HE51" s="113"/>
      <c r="HF51" s="113"/>
      <c r="HG51" s="113"/>
      <c r="HH51" s="113"/>
      <c r="HI51" s="113"/>
      <c r="HJ51" s="113"/>
      <c r="HK51" s="113"/>
      <c r="HL51" s="113"/>
      <c r="HM51" s="113"/>
      <c r="HN51" s="113"/>
      <c r="HO51" s="113"/>
      <c r="HP51" s="113"/>
      <c r="HQ51" s="113"/>
      <c r="HR51" s="113"/>
      <c r="HS51" s="113"/>
      <c r="HT51" s="113"/>
      <c r="HU51" s="113"/>
      <c r="HV51" s="113"/>
      <c r="HW51" s="113"/>
      <c r="HX51" s="113"/>
      <c r="HY51" s="113"/>
      <c r="HZ51" s="113"/>
      <c r="IA51" s="113"/>
      <c r="IB51" s="113"/>
      <c r="IC51" s="113"/>
      <c r="ID51" s="113"/>
      <c r="IE51" s="113"/>
      <c r="IF51" s="113"/>
    </row>
    <row r="52" spans="1:240" s="91" customFormat="1" ht="38.25">
      <c r="A52" s="92">
        <v>17</v>
      </c>
      <c r="B52" s="493" t="s">
        <v>343</v>
      </c>
      <c r="C52" s="493"/>
      <c r="D52" s="493"/>
      <c r="E52" s="109" t="s">
        <v>524</v>
      </c>
      <c r="F52" s="27" t="s">
        <v>574</v>
      </c>
      <c r="G52" s="495"/>
      <c r="H52" s="25" t="s">
        <v>10</v>
      </c>
      <c r="I52" s="29">
        <v>2015</v>
      </c>
      <c r="J52" s="29">
        <v>2017</v>
      </c>
      <c r="K52" s="490" t="s">
        <v>344</v>
      </c>
      <c r="L52" s="128">
        <v>4281</v>
      </c>
      <c r="M52" s="128"/>
      <c r="N52" s="128">
        <v>4281</v>
      </c>
      <c r="O52" s="128">
        <v>2310</v>
      </c>
      <c r="P52" s="128"/>
      <c r="Q52" s="128">
        <v>2310</v>
      </c>
      <c r="R52" s="491">
        <v>177</v>
      </c>
      <c r="S52" s="491"/>
      <c r="T52" s="93">
        <v>177</v>
      </c>
      <c r="U52" s="109" t="s">
        <v>874</v>
      </c>
      <c r="V52" s="495"/>
    </row>
    <row r="53" spans="1:240" s="91" customFormat="1" ht="31.5">
      <c r="A53" s="92">
        <v>18</v>
      </c>
      <c r="B53" s="492" t="s">
        <v>345</v>
      </c>
      <c r="C53" s="492"/>
      <c r="D53" s="492"/>
      <c r="E53" s="109" t="s">
        <v>524</v>
      </c>
      <c r="F53" s="27" t="s">
        <v>574</v>
      </c>
      <c r="G53" s="495"/>
      <c r="H53" s="191" t="s">
        <v>85</v>
      </c>
      <c r="I53" s="29">
        <v>2015</v>
      </c>
      <c r="J53" s="29">
        <v>2017</v>
      </c>
      <c r="K53" s="489" t="s">
        <v>527</v>
      </c>
      <c r="L53" s="128">
        <v>3086</v>
      </c>
      <c r="M53" s="128"/>
      <c r="N53" s="128">
        <v>3086</v>
      </c>
      <c r="O53" s="128">
        <v>1980</v>
      </c>
      <c r="P53" s="128"/>
      <c r="Q53" s="128">
        <v>1980</v>
      </c>
      <c r="R53" s="491">
        <v>797</v>
      </c>
      <c r="S53" s="491"/>
      <c r="T53" s="93">
        <v>797</v>
      </c>
      <c r="U53" s="109" t="s">
        <v>875</v>
      </c>
      <c r="V53" s="109"/>
    </row>
    <row r="54" spans="1:240" s="91" customFormat="1" ht="31.5">
      <c r="A54" s="92">
        <v>19</v>
      </c>
      <c r="B54" s="248" t="s">
        <v>346</v>
      </c>
      <c r="C54" s="248"/>
      <c r="D54" s="248"/>
      <c r="E54" s="109" t="s">
        <v>524</v>
      </c>
      <c r="F54" s="27" t="s">
        <v>574</v>
      </c>
      <c r="G54" s="495"/>
      <c r="H54" s="66" t="s">
        <v>15</v>
      </c>
      <c r="I54" s="29">
        <v>2015</v>
      </c>
      <c r="J54" s="29">
        <v>2017</v>
      </c>
      <c r="K54" s="490" t="s">
        <v>347</v>
      </c>
      <c r="L54" s="128">
        <v>5656</v>
      </c>
      <c r="M54" s="128"/>
      <c r="N54" s="128">
        <v>5656</v>
      </c>
      <c r="O54" s="128">
        <v>3590</v>
      </c>
      <c r="P54" s="128"/>
      <c r="Q54" s="128">
        <v>3590</v>
      </c>
      <c r="R54" s="491">
        <v>1500</v>
      </c>
      <c r="S54" s="491"/>
      <c r="T54" s="93">
        <v>1500</v>
      </c>
      <c r="U54" s="109" t="s">
        <v>876</v>
      </c>
      <c r="V54" s="109"/>
    </row>
    <row r="55" spans="1:240" s="91" customFormat="1" ht="31.5">
      <c r="A55" s="92">
        <v>20</v>
      </c>
      <c r="B55" s="485" t="s">
        <v>349</v>
      </c>
      <c r="C55" s="485"/>
      <c r="D55" s="485"/>
      <c r="E55" s="109" t="s">
        <v>524</v>
      </c>
      <c r="F55" s="27" t="s">
        <v>574</v>
      </c>
      <c r="G55" s="109"/>
      <c r="H55" s="110" t="s">
        <v>95</v>
      </c>
      <c r="I55" s="29">
        <v>2015</v>
      </c>
      <c r="J55" s="29">
        <v>2017</v>
      </c>
      <c r="K55" s="396" t="s">
        <v>350</v>
      </c>
      <c r="L55" s="128">
        <v>2959</v>
      </c>
      <c r="M55" s="128"/>
      <c r="N55" s="128">
        <v>2959</v>
      </c>
      <c r="O55" s="128">
        <v>1865</v>
      </c>
      <c r="P55" s="128"/>
      <c r="Q55" s="128">
        <v>1865</v>
      </c>
      <c r="R55" s="491">
        <v>798</v>
      </c>
      <c r="S55" s="491"/>
      <c r="T55" s="93">
        <v>798</v>
      </c>
      <c r="U55" s="109" t="s">
        <v>877</v>
      </c>
      <c r="V55" s="495"/>
    </row>
    <row r="56" spans="1:240" s="91" customFormat="1" ht="31.5">
      <c r="A56" s="92">
        <v>21</v>
      </c>
      <c r="B56" s="248" t="s">
        <v>351</v>
      </c>
      <c r="C56" s="248"/>
      <c r="D56" s="248"/>
      <c r="E56" s="109" t="s">
        <v>524</v>
      </c>
      <c r="F56" s="27" t="s">
        <v>574</v>
      </c>
      <c r="G56" s="495"/>
      <c r="H56" s="25" t="s">
        <v>57</v>
      </c>
      <c r="I56" s="29">
        <v>2015</v>
      </c>
      <c r="J56" s="29">
        <v>2017</v>
      </c>
      <c r="K56" s="490" t="s">
        <v>352</v>
      </c>
      <c r="L56" s="128">
        <v>5741</v>
      </c>
      <c r="M56" s="128"/>
      <c r="N56" s="128">
        <v>5741</v>
      </c>
      <c r="O56" s="128">
        <v>3640</v>
      </c>
      <c r="P56" s="128"/>
      <c r="Q56" s="128">
        <v>3640</v>
      </c>
      <c r="R56" s="491">
        <v>1527</v>
      </c>
      <c r="S56" s="491"/>
      <c r="T56" s="93">
        <v>1527</v>
      </c>
      <c r="U56" s="109" t="s">
        <v>878</v>
      </c>
      <c r="V56" s="109"/>
    </row>
    <row r="57" spans="1:240" s="91" customFormat="1" ht="60" customHeight="1">
      <c r="A57" s="92">
        <v>22</v>
      </c>
      <c r="B57" s="485" t="s">
        <v>305</v>
      </c>
      <c r="C57" s="485" t="s">
        <v>591</v>
      </c>
      <c r="D57" s="486">
        <v>5267</v>
      </c>
      <c r="E57" s="109" t="s">
        <v>524</v>
      </c>
      <c r="F57" s="109" t="s">
        <v>573</v>
      </c>
      <c r="G57" s="430"/>
      <c r="H57" s="66" t="s">
        <v>85</v>
      </c>
      <c r="I57" s="29">
        <v>2013</v>
      </c>
      <c r="J57" s="29">
        <v>2015</v>
      </c>
      <c r="K57" s="487" t="s">
        <v>306</v>
      </c>
      <c r="L57" s="128">
        <v>5267</v>
      </c>
      <c r="M57" s="93"/>
      <c r="N57" s="93">
        <v>828</v>
      </c>
      <c r="O57" s="93">
        <v>5140</v>
      </c>
      <c r="P57" s="93"/>
      <c r="Q57" s="109">
        <v>700</v>
      </c>
      <c r="R57" s="109">
        <v>128</v>
      </c>
      <c r="S57" s="109"/>
      <c r="T57" s="109">
        <v>128</v>
      </c>
      <c r="U57" s="109" t="s">
        <v>781</v>
      </c>
      <c r="V57" s="495" t="s">
        <v>592</v>
      </c>
    </row>
    <row r="58" spans="1:240" s="91" customFormat="1" ht="37.5" customHeight="1">
      <c r="A58" s="92">
        <v>23</v>
      </c>
      <c r="B58" s="493" t="s">
        <v>353</v>
      </c>
      <c r="C58" s="28" t="s">
        <v>606</v>
      </c>
      <c r="D58" s="100">
        <v>2331</v>
      </c>
      <c r="E58" s="109" t="s">
        <v>524</v>
      </c>
      <c r="F58" s="27" t="s">
        <v>574</v>
      </c>
      <c r="G58" s="495"/>
      <c r="H58" s="25" t="s">
        <v>57</v>
      </c>
      <c r="I58" s="29">
        <v>2015</v>
      </c>
      <c r="J58" s="29">
        <v>2017</v>
      </c>
      <c r="K58" s="490" t="s">
        <v>354</v>
      </c>
      <c r="L58" s="128">
        <v>2352</v>
      </c>
      <c r="M58" s="128"/>
      <c r="N58" s="128">
        <v>2352</v>
      </c>
      <c r="O58" s="128">
        <v>1520</v>
      </c>
      <c r="P58" s="128"/>
      <c r="Q58" s="128">
        <v>1520</v>
      </c>
      <c r="R58" s="491">
        <v>597</v>
      </c>
      <c r="S58" s="491"/>
      <c r="T58" s="93">
        <v>597</v>
      </c>
      <c r="U58" s="109" t="s">
        <v>879</v>
      </c>
      <c r="V58" s="109"/>
    </row>
    <row r="59" spans="1:240" s="91" customFormat="1" ht="31.5">
      <c r="A59" s="92">
        <v>24</v>
      </c>
      <c r="B59" s="248" t="s">
        <v>355</v>
      </c>
      <c r="C59" s="248"/>
      <c r="D59" s="248"/>
      <c r="E59" s="109" t="s">
        <v>524</v>
      </c>
      <c r="F59" s="96" t="s">
        <v>575</v>
      </c>
      <c r="G59" s="495"/>
      <c r="H59" s="66" t="s">
        <v>85</v>
      </c>
      <c r="I59" s="29">
        <v>2016</v>
      </c>
      <c r="J59" s="29">
        <v>2018</v>
      </c>
      <c r="K59" s="496" t="s">
        <v>356</v>
      </c>
      <c r="L59" s="93">
        <v>3549</v>
      </c>
      <c r="M59" s="93"/>
      <c r="N59" s="93">
        <v>3549</v>
      </c>
      <c r="O59" s="93">
        <v>1303</v>
      </c>
      <c r="P59" s="93"/>
      <c r="Q59" s="93">
        <v>1303</v>
      </c>
      <c r="R59" s="168">
        <v>1891.1</v>
      </c>
      <c r="S59" s="168"/>
      <c r="T59" s="168">
        <v>980</v>
      </c>
      <c r="U59" s="477" t="s">
        <v>858</v>
      </c>
      <c r="V59" s="288"/>
    </row>
    <row r="60" spans="1:240" s="91" customFormat="1" ht="31.5">
      <c r="A60" s="92">
        <v>25</v>
      </c>
      <c r="B60" s="248" t="s">
        <v>357</v>
      </c>
      <c r="C60" s="248"/>
      <c r="D60" s="248"/>
      <c r="E60" s="109" t="s">
        <v>524</v>
      </c>
      <c r="F60" s="96" t="s">
        <v>575</v>
      </c>
      <c r="G60" s="495"/>
      <c r="H60" s="25" t="s">
        <v>57</v>
      </c>
      <c r="I60" s="29">
        <v>2016</v>
      </c>
      <c r="J60" s="29">
        <v>2020</v>
      </c>
      <c r="K60" s="496" t="s">
        <v>358</v>
      </c>
      <c r="L60" s="93">
        <v>3400</v>
      </c>
      <c r="M60" s="93"/>
      <c r="N60" s="93">
        <v>3400</v>
      </c>
      <c r="O60" s="93">
        <v>1340</v>
      </c>
      <c r="P60" s="93"/>
      <c r="Q60" s="93">
        <v>1340</v>
      </c>
      <c r="R60" s="168">
        <v>1720</v>
      </c>
      <c r="S60" s="168"/>
      <c r="T60" s="168">
        <v>980</v>
      </c>
      <c r="U60" s="109" t="s">
        <v>880</v>
      </c>
      <c r="V60" s="288"/>
    </row>
    <row r="61" spans="1:240" s="113" customFormat="1" ht="25.5">
      <c r="A61" s="92">
        <v>26</v>
      </c>
      <c r="B61" s="114" t="s">
        <v>609</v>
      </c>
      <c r="C61" s="114"/>
      <c r="D61" s="114"/>
      <c r="E61" s="109" t="s">
        <v>524</v>
      </c>
      <c r="F61" s="96" t="s">
        <v>575</v>
      </c>
      <c r="G61" s="495"/>
      <c r="H61" s="66" t="s">
        <v>101</v>
      </c>
      <c r="I61" s="29">
        <v>2016</v>
      </c>
      <c r="J61" s="29">
        <v>2018</v>
      </c>
      <c r="K61" s="247" t="s">
        <v>359</v>
      </c>
      <c r="L61" s="128">
        <v>2816</v>
      </c>
      <c r="M61" s="128"/>
      <c r="N61" s="128">
        <v>2816</v>
      </c>
      <c r="O61" s="93">
        <v>1350</v>
      </c>
      <c r="P61" s="93"/>
      <c r="Q61" s="93">
        <v>1350</v>
      </c>
      <c r="R61" s="168">
        <v>1184</v>
      </c>
      <c r="S61" s="168"/>
      <c r="T61" s="168">
        <v>600</v>
      </c>
      <c r="U61" s="497" t="s">
        <v>814</v>
      </c>
      <c r="V61" s="288"/>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91"/>
      <c r="BA61" s="91"/>
      <c r="BB61" s="91"/>
      <c r="BC61" s="91"/>
      <c r="BD61" s="91"/>
      <c r="BE61" s="91"/>
      <c r="BF61" s="91"/>
      <c r="BG61" s="91"/>
      <c r="BH61" s="91"/>
      <c r="BI61" s="91"/>
      <c r="BJ61" s="91"/>
      <c r="BK61" s="91"/>
      <c r="BL61" s="91"/>
      <c r="BM61" s="91"/>
      <c r="BN61" s="91"/>
      <c r="BO61" s="91"/>
      <c r="BP61" s="91"/>
      <c r="BQ61" s="91"/>
      <c r="BR61" s="91"/>
      <c r="BS61" s="91"/>
      <c r="BT61" s="91"/>
      <c r="BU61" s="91"/>
      <c r="BV61" s="91"/>
      <c r="BW61" s="91"/>
      <c r="BX61" s="91"/>
      <c r="BY61" s="91"/>
      <c r="BZ61" s="91"/>
      <c r="CA61" s="91"/>
      <c r="CB61" s="91"/>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91"/>
      <c r="HT61" s="91"/>
      <c r="HU61" s="91"/>
      <c r="HV61" s="91"/>
      <c r="HW61" s="91"/>
      <c r="HX61" s="91"/>
      <c r="HY61" s="91"/>
      <c r="HZ61" s="91"/>
      <c r="IA61" s="91"/>
      <c r="IB61" s="91"/>
      <c r="IC61" s="91"/>
      <c r="ID61" s="91"/>
      <c r="IE61" s="91"/>
      <c r="IF61" s="91"/>
    </row>
    <row r="62" spans="1:240" s="91" customFormat="1" ht="31.5">
      <c r="A62" s="92">
        <v>27</v>
      </c>
      <c r="B62" s="493" t="s">
        <v>362</v>
      </c>
      <c r="C62" s="493"/>
      <c r="D62" s="493"/>
      <c r="E62" s="109" t="s">
        <v>524</v>
      </c>
      <c r="F62" s="96" t="s">
        <v>575</v>
      </c>
      <c r="G62" s="495"/>
      <c r="H62" s="66" t="s">
        <v>15</v>
      </c>
      <c r="I62" s="29">
        <v>2016</v>
      </c>
      <c r="J62" s="29">
        <v>2018</v>
      </c>
      <c r="K62" s="496" t="s">
        <v>363</v>
      </c>
      <c r="L62" s="93">
        <v>3000</v>
      </c>
      <c r="M62" s="93"/>
      <c r="N62" s="93">
        <v>3000</v>
      </c>
      <c r="O62" s="93">
        <v>1200</v>
      </c>
      <c r="P62" s="93"/>
      <c r="Q62" s="93">
        <v>1200</v>
      </c>
      <c r="R62" s="109">
        <v>1500</v>
      </c>
      <c r="S62" s="109"/>
      <c r="T62" s="109">
        <v>740</v>
      </c>
      <c r="U62" s="109" t="s">
        <v>881</v>
      </c>
      <c r="V62" s="288"/>
    </row>
    <row r="63" spans="1:240" s="113" customFormat="1" ht="31.5">
      <c r="A63" s="92">
        <v>28</v>
      </c>
      <c r="B63" s="248" t="s">
        <v>364</v>
      </c>
      <c r="C63" s="248"/>
      <c r="D63" s="248"/>
      <c r="E63" s="109" t="s">
        <v>524</v>
      </c>
      <c r="F63" s="96" t="s">
        <v>575</v>
      </c>
      <c r="G63" s="495"/>
      <c r="H63" s="66" t="s">
        <v>15</v>
      </c>
      <c r="I63" s="29">
        <v>2016</v>
      </c>
      <c r="J63" s="29">
        <v>2018</v>
      </c>
      <c r="K63" s="496" t="s">
        <v>365</v>
      </c>
      <c r="L63" s="93">
        <v>4104</v>
      </c>
      <c r="M63" s="93"/>
      <c r="N63" s="93">
        <v>4104</v>
      </c>
      <c r="O63" s="93">
        <v>1650</v>
      </c>
      <c r="P63" s="93"/>
      <c r="Q63" s="93">
        <v>1650</v>
      </c>
      <c r="R63" s="109">
        <v>2034</v>
      </c>
      <c r="S63" s="109"/>
      <c r="T63" s="109">
        <v>1050</v>
      </c>
      <c r="U63" s="109" t="s">
        <v>740</v>
      </c>
      <c r="V63" s="288"/>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row>
    <row r="64" spans="1:240" s="113" customFormat="1" ht="31.5">
      <c r="A64" s="92">
        <v>29</v>
      </c>
      <c r="B64" s="114" t="s">
        <v>366</v>
      </c>
      <c r="C64" s="114"/>
      <c r="D64" s="114"/>
      <c r="E64" s="109" t="s">
        <v>524</v>
      </c>
      <c r="F64" s="96" t="s">
        <v>575</v>
      </c>
      <c r="G64" s="495"/>
      <c r="H64" s="25" t="s">
        <v>10</v>
      </c>
      <c r="I64" s="29">
        <v>2016</v>
      </c>
      <c r="J64" s="29">
        <v>2018</v>
      </c>
      <c r="K64" s="247" t="s">
        <v>367</v>
      </c>
      <c r="L64" s="93">
        <v>8178</v>
      </c>
      <c r="M64" s="93"/>
      <c r="N64" s="93">
        <v>8000</v>
      </c>
      <c r="O64" s="93">
        <v>3100</v>
      </c>
      <c r="P64" s="93"/>
      <c r="Q64" s="93">
        <v>3100</v>
      </c>
      <c r="R64" s="109">
        <v>4100</v>
      </c>
      <c r="S64" s="109"/>
      <c r="T64" s="109">
        <v>2000</v>
      </c>
      <c r="U64" s="109" t="s">
        <v>882</v>
      </c>
      <c r="V64" s="288"/>
    </row>
    <row r="65" spans="1:240" s="91" customFormat="1" ht="31.5">
      <c r="A65" s="92">
        <v>30</v>
      </c>
      <c r="B65" s="114" t="s">
        <v>372</v>
      </c>
      <c r="C65" s="114"/>
      <c r="D65" s="114"/>
      <c r="E65" s="109" t="s">
        <v>524</v>
      </c>
      <c r="F65" s="96" t="s">
        <v>575</v>
      </c>
      <c r="G65" s="495"/>
      <c r="H65" s="110" t="s">
        <v>49</v>
      </c>
      <c r="I65" s="29">
        <v>2016</v>
      </c>
      <c r="J65" s="29">
        <v>2018</v>
      </c>
      <c r="K65" s="247" t="s">
        <v>363</v>
      </c>
      <c r="L65" s="93">
        <v>4000</v>
      </c>
      <c r="M65" s="93"/>
      <c r="N65" s="93">
        <v>4000</v>
      </c>
      <c r="O65" s="93">
        <v>1600</v>
      </c>
      <c r="P65" s="93"/>
      <c r="Q65" s="93">
        <v>1600</v>
      </c>
      <c r="R65" s="109">
        <v>2000</v>
      </c>
      <c r="S65" s="109"/>
      <c r="T65" s="168">
        <v>1000</v>
      </c>
      <c r="U65" s="109" t="s">
        <v>871</v>
      </c>
      <c r="V65" s="288"/>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c r="BA65" s="113"/>
      <c r="BB65" s="113"/>
      <c r="BC65" s="113"/>
      <c r="BD65" s="113"/>
      <c r="BE65" s="113"/>
      <c r="BF65" s="113"/>
      <c r="BG65" s="113"/>
      <c r="BH65" s="113"/>
      <c r="BI65" s="113"/>
      <c r="BJ65" s="113"/>
      <c r="BK65" s="113"/>
      <c r="BL65" s="113"/>
      <c r="BM65" s="113"/>
      <c r="BN65" s="113"/>
      <c r="BO65" s="113"/>
      <c r="BP65" s="113"/>
      <c r="BQ65" s="113"/>
      <c r="BR65" s="113"/>
      <c r="BS65" s="113"/>
      <c r="BT65" s="113"/>
      <c r="BU65" s="113"/>
      <c r="BV65" s="113"/>
      <c r="BW65" s="113"/>
      <c r="BX65" s="113"/>
      <c r="BY65" s="113"/>
      <c r="BZ65" s="113"/>
      <c r="CA65" s="113"/>
      <c r="CB65" s="113"/>
      <c r="CC65" s="113"/>
      <c r="CD65" s="113"/>
      <c r="CE65" s="113"/>
      <c r="CF65" s="113"/>
      <c r="CG65" s="113"/>
      <c r="CH65" s="113"/>
      <c r="CI65" s="113"/>
      <c r="CJ65" s="113"/>
      <c r="CK65" s="113"/>
      <c r="CL65" s="113"/>
      <c r="CM65" s="113"/>
      <c r="CN65" s="113"/>
      <c r="CO65" s="113"/>
      <c r="CP65" s="113"/>
      <c r="CQ65" s="113"/>
      <c r="CR65" s="113"/>
      <c r="CS65" s="113"/>
      <c r="CT65" s="113"/>
      <c r="CU65" s="113"/>
      <c r="CV65" s="113"/>
      <c r="CW65" s="113"/>
      <c r="CX65" s="113"/>
      <c r="CY65" s="113"/>
      <c r="CZ65" s="113"/>
      <c r="DA65" s="113"/>
      <c r="DB65" s="113"/>
      <c r="DC65" s="113"/>
      <c r="DD65" s="113"/>
      <c r="DE65" s="113"/>
      <c r="DF65" s="113"/>
      <c r="DG65" s="113"/>
      <c r="DH65" s="113"/>
      <c r="DI65" s="113"/>
      <c r="DJ65" s="113"/>
      <c r="DK65" s="113"/>
      <c r="DL65" s="113"/>
      <c r="DM65" s="113"/>
      <c r="DN65" s="113"/>
      <c r="DO65" s="113"/>
      <c r="DP65" s="113"/>
      <c r="DQ65" s="113"/>
      <c r="DR65" s="113"/>
      <c r="DS65" s="113"/>
      <c r="DT65" s="113"/>
      <c r="DU65" s="113"/>
      <c r="DV65" s="113"/>
      <c r="DW65" s="113"/>
      <c r="DX65" s="113"/>
      <c r="DY65" s="113"/>
      <c r="DZ65" s="113"/>
      <c r="EA65" s="113"/>
      <c r="EB65" s="113"/>
      <c r="EC65" s="113"/>
      <c r="ED65" s="113"/>
      <c r="EE65" s="113"/>
      <c r="EF65" s="113"/>
      <c r="EG65" s="113"/>
      <c r="EH65" s="113"/>
      <c r="EI65" s="113"/>
      <c r="EJ65" s="113"/>
      <c r="EK65" s="113"/>
      <c r="EL65" s="113"/>
      <c r="EM65" s="113"/>
      <c r="EN65" s="113"/>
      <c r="EO65" s="113"/>
      <c r="EP65" s="113"/>
      <c r="EQ65" s="113"/>
      <c r="ER65" s="113"/>
      <c r="ES65" s="113"/>
      <c r="ET65" s="113"/>
      <c r="EU65" s="113"/>
      <c r="EV65" s="113"/>
      <c r="EW65" s="113"/>
      <c r="EX65" s="113"/>
      <c r="EY65" s="113"/>
      <c r="EZ65" s="113"/>
      <c r="FA65" s="113"/>
      <c r="FB65" s="113"/>
      <c r="FC65" s="113"/>
      <c r="FD65" s="113"/>
      <c r="FE65" s="113"/>
      <c r="FF65" s="113"/>
      <c r="FG65" s="113"/>
      <c r="FH65" s="113"/>
      <c r="FI65" s="113"/>
      <c r="FJ65" s="113"/>
      <c r="FK65" s="113"/>
      <c r="FL65" s="113"/>
      <c r="FM65" s="113"/>
      <c r="FN65" s="113"/>
      <c r="FO65" s="113"/>
      <c r="FP65" s="113"/>
      <c r="FQ65" s="113"/>
      <c r="FR65" s="113"/>
      <c r="FS65" s="113"/>
      <c r="FT65" s="113"/>
      <c r="FU65" s="113"/>
      <c r="FV65" s="113"/>
      <c r="FW65" s="113"/>
      <c r="FX65" s="113"/>
      <c r="FY65" s="113"/>
      <c r="FZ65" s="113"/>
      <c r="GA65" s="113"/>
      <c r="GB65" s="113"/>
      <c r="GC65" s="113"/>
      <c r="GD65" s="113"/>
      <c r="GE65" s="113"/>
      <c r="GF65" s="113"/>
      <c r="GG65" s="113"/>
      <c r="GH65" s="113"/>
      <c r="GI65" s="113"/>
      <c r="GJ65" s="113"/>
      <c r="GK65" s="113"/>
      <c r="GL65" s="113"/>
      <c r="GM65" s="113"/>
      <c r="GN65" s="113"/>
      <c r="GO65" s="113"/>
      <c r="GP65" s="113"/>
      <c r="GQ65" s="113"/>
      <c r="GR65" s="113"/>
      <c r="GS65" s="113"/>
      <c r="GT65" s="113"/>
      <c r="GU65" s="113"/>
      <c r="GV65" s="113"/>
      <c r="GW65" s="113"/>
      <c r="GX65" s="113"/>
      <c r="GY65" s="113"/>
      <c r="GZ65" s="113"/>
      <c r="HA65" s="113"/>
      <c r="HB65" s="113"/>
      <c r="HC65" s="113"/>
      <c r="HD65" s="113"/>
      <c r="HE65" s="113"/>
      <c r="HF65" s="113"/>
      <c r="HG65" s="113"/>
      <c r="HH65" s="113"/>
      <c r="HI65" s="113"/>
      <c r="HJ65" s="113"/>
      <c r="HK65" s="113"/>
      <c r="HL65" s="113"/>
      <c r="HM65" s="113"/>
      <c r="HN65" s="113"/>
      <c r="HO65" s="113"/>
      <c r="HP65" s="113"/>
      <c r="HQ65" s="113"/>
      <c r="HR65" s="113"/>
      <c r="HS65" s="113"/>
      <c r="HT65" s="113"/>
      <c r="HU65" s="113"/>
      <c r="HV65" s="113"/>
      <c r="HW65" s="113"/>
      <c r="HX65" s="113"/>
      <c r="HY65" s="113"/>
      <c r="HZ65" s="113"/>
      <c r="IA65" s="113"/>
      <c r="IB65" s="113"/>
      <c r="IC65" s="113"/>
      <c r="ID65" s="113"/>
      <c r="IE65" s="113"/>
      <c r="IF65" s="113"/>
    </row>
    <row r="66" spans="1:240" s="113" customFormat="1" ht="31.5">
      <c r="A66" s="92">
        <v>31</v>
      </c>
      <c r="B66" s="248" t="s">
        <v>378</v>
      </c>
      <c r="C66" s="248"/>
      <c r="D66" s="248"/>
      <c r="E66" s="109" t="s">
        <v>524</v>
      </c>
      <c r="F66" s="96" t="s">
        <v>575</v>
      </c>
      <c r="G66" s="495"/>
      <c r="H66" s="494" t="s">
        <v>85</v>
      </c>
      <c r="I66" s="29">
        <v>2016</v>
      </c>
      <c r="J66" s="29">
        <v>2018</v>
      </c>
      <c r="K66" s="496" t="s">
        <v>379</v>
      </c>
      <c r="L66" s="128">
        <v>4978</v>
      </c>
      <c r="M66" s="128"/>
      <c r="N66" s="128">
        <v>4978</v>
      </c>
      <c r="O66" s="128">
        <v>1950</v>
      </c>
      <c r="P66" s="128"/>
      <c r="Q66" s="128">
        <v>1950</v>
      </c>
      <c r="R66" s="109">
        <v>2530.1999999999998</v>
      </c>
      <c r="S66" s="109"/>
      <c r="T66" s="168">
        <v>1400</v>
      </c>
      <c r="U66" s="497" t="s">
        <v>875</v>
      </c>
      <c r="V66" s="495"/>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91"/>
      <c r="BC66" s="91"/>
      <c r="BD66" s="91"/>
      <c r="BE66" s="91"/>
      <c r="BF66" s="91"/>
      <c r="BG66" s="91"/>
      <c r="BH66" s="91"/>
      <c r="BI66" s="91"/>
      <c r="BJ66" s="91"/>
      <c r="BK66" s="91"/>
      <c r="BL66" s="91"/>
      <c r="BM66" s="91"/>
      <c r="BN66" s="91"/>
      <c r="BO66" s="91"/>
      <c r="BP66" s="91"/>
      <c r="BQ66" s="91"/>
      <c r="BR66" s="91"/>
      <c r="BS66" s="91"/>
      <c r="BT66" s="91"/>
      <c r="BU66" s="91"/>
      <c r="BV66" s="91"/>
      <c r="BW66" s="91"/>
      <c r="BX66" s="91"/>
      <c r="BY66" s="91"/>
      <c r="BZ66" s="91"/>
      <c r="CA66" s="91"/>
      <c r="CB66" s="91"/>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91"/>
      <c r="HC66" s="91"/>
      <c r="HD66" s="91"/>
      <c r="HE66" s="91"/>
      <c r="HF66" s="91"/>
      <c r="HG66" s="91"/>
      <c r="HH66" s="91"/>
      <c r="HI66" s="91"/>
      <c r="HJ66" s="91"/>
      <c r="HK66" s="91"/>
      <c r="HL66" s="91"/>
      <c r="HM66" s="91"/>
      <c r="HN66" s="91"/>
      <c r="HO66" s="91"/>
      <c r="HP66" s="91"/>
      <c r="HQ66" s="91"/>
      <c r="HR66" s="91"/>
      <c r="HS66" s="91"/>
      <c r="HT66" s="91"/>
      <c r="HU66" s="91"/>
      <c r="HV66" s="91"/>
      <c r="HW66" s="91"/>
      <c r="HX66" s="91"/>
      <c r="HY66" s="91"/>
      <c r="HZ66" s="91"/>
      <c r="IA66" s="91"/>
      <c r="IB66" s="91"/>
      <c r="IC66" s="91"/>
      <c r="ID66" s="91"/>
      <c r="IE66" s="91"/>
      <c r="IF66" s="91"/>
    </row>
    <row r="67" spans="1:240" s="113" customFormat="1" ht="31.5">
      <c r="A67" s="92">
        <v>32</v>
      </c>
      <c r="B67" s="114" t="s">
        <v>380</v>
      </c>
      <c r="C67" s="114"/>
      <c r="D67" s="114"/>
      <c r="E67" s="109" t="s">
        <v>524</v>
      </c>
      <c r="F67" s="96" t="s">
        <v>575</v>
      </c>
      <c r="G67" s="495"/>
      <c r="H67" s="66" t="s">
        <v>101</v>
      </c>
      <c r="I67" s="29">
        <v>2016</v>
      </c>
      <c r="J67" s="29">
        <v>2018</v>
      </c>
      <c r="K67" s="247" t="s">
        <v>381</v>
      </c>
      <c r="L67" s="128">
        <v>4500</v>
      </c>
      <c r="M67" s="128"/>
      <c r="N67" s="128">
        <v>4500</v>
      </c>
      <c r="O67" s="128">
        <v>1725</v>
      </c>
      <c r="P67" s="128"/>
      <c r="Q67" s="128">
        <v>1725</v>
      </c>
      <c r="R67" s="109">
        <v>2325</v>
      </c>
      <c r="S67" s="109"/>
      <c r="T67" s="168">
        <v>1400</v>
      </c>
      <c r="U67" s="497" t="s">
        <v>883</v>
      </c>
      <c r="V67" s="495"/>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91"/>
      <c r="BL67" s="91"/>
      <c r="BM67" s="91"/>
      <c r="BN67" s="91"/>
      <c r="BO67" s="91"/>
      <c r="BP67" s="91"/>
      <c r="BQ67" s="91"/>
      <c r="BR67" s="91"/>
      <c r="BS67" s="91"/>
      <c r="BT67" s="91"/>
      <c r="BU67" s="91"/>
      <c r="BV67" s="91"/>
      <c r="BW67" s="91"/>
      <c r="BX67" s="91"/>
      <c r="BY67" s="91"/>
      <c r="BZ67" s="91"/>
      <c r="CA67" s="91"/>
      <c r="CB67" s="91"/>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row>
    <row r="68" spans="1:240" s="155" customFormat="1" ht="31.5">
      <c r="A68" s="92">
        <v>33</v>
      </c>
      <c r="B68" s="114" t="s">
        <v>382</v>
      </c>
      <c r="C68" s="114"/>
      <c r="D68" s="114"/>
      <c r="E68" s="109" t="s">
        <v>524</v>
      </c>
      <c r="F68" s="96" t="s">
        <v>575</v>
      </c>
      <c r="G68" s="495"/>
      <c r="H68" s="25" t="s">
        <v>57</v>
      </c>
      <c r="I68" s="29">
        <v>2016</v>
      </c>
      <c r="J68" s="29">
        <v>2018</v>
      </c>
      <c r="K68" s="247" t="s">
        <v>383</v>
      </c>
      <c r="L68" s="128">
        <v>3000</v>
      </c>
      <c r="M68" s="128"/>
      <c r="N68" s="128">
        <v>3000</v>
      </c>
      <c r="O68" s="128">
        <v>1200</v>
      </c>
      <c r="P68" s="128"/>
      <c r="Q68" s="128">
        <v>1200</v>
      </c>
      <c r="R68" s="109">
        <v>1500</v>
      </c>
      <c r="S68" s="109"/>
      <c r="T68" s="168">
        <v>780</v>
      </c>
      <c r="U68" s="76" t="s">
        <v>884</v>
      </c>
      <c r="V68" s="495"/>
      <c r="W68" s="91"/>
      <c r="X68" s="91"/>
      <c r="Y68" s="91"/>
      <c r="Z68" s="91"/>
      <c r="AA68" s="91"/>
      <c r="AB68" s="91"/>
      <c r="AC68" s="91"/>
      <c r="AD68" s="91"/>
      <c r="AE68" s="91"/>
      <c r="AF68" s="91"/>
      <c r="AG68" s="91"/>
      <c r="AH68" s="91"/>
      <c r="AI68" s="91"/>
      <c r="AJ68" s="91"/>
      <c r="AK68" s="91"/>
      <c r="AL68" s="91"/>
      <c r="AM68" s="91"/>
      <c r="AN68" s="91"/>
      <c r="AO68" s="91"/>
      <c r="AP68" s="91"/>
      <c r="AQ68" s="91"/>
      <c r="AR68" s="91"/>
      <c r="AS68" s="91"/>
      <c r="AT68" s="91"/>
      <c r="AU68" s="91"/>
      <c r="AV68" s="91"/>
      <c r="AW68" s="91"/>
      <c r="AX68" s="91"/>
      <c r="AY68" s="91"/>
      <c r="AZ68" s="91"/>
      <c r="BA68" s="91"/>
      <c r="BB68" s="91"/>
      <c r="BC68" s="91"/>
      <c r="BD68" s="91"/>
      <c r="BE68" s="91"/>
      <c r="BF68" s="91"/>
      <c r="BG68" s="91"/>
      <c r="BH68" s="91"/>
      <c r="BI68" s="91"/>
      <c r="BJ68" s="91"/>
      <c r="BK68" s="91"/>
      <c r="BL68" s="91"/>
      <c r="BM68" s="91"/>
      <c r="BN68" s="91"/>
      <c r="BO68" s="91"/>
      <c r="BP68" s="91"/>
      <c r="BQ68" s="91"/>
      <c r="BR68" s="91"/>
      <c r="BS68" s="91"/>
      <c r="BT68" s="91"/>
      <c r="BU68" s="91"/>
      <c r="BV68" s="91"/>
      <c r="BW68" s="91"/>
      <c r="BX68" s="91"/>
      <c r="BY68" s="91"/>
      <c r="BZ68" s="91"/>
      <c r="CA68" s="91"/>
      <c r="CB68" s="91"/>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c r="IF68" s="91"/>
    </row>
    <row r="69" spans="1:240" s="155" customFormat="1" ht="31.5">
      <c r="A69" s="92">
        <v>34</v>
      </c>
      <c r="B69" s="114" t="s">
        <v>384</v>
      </c>
      <c r="C69" s="114"/>
      <c r="D69" s="114"/>
      <c r="E69" s="109" t="s">
        <v>524</v>
      </c>
      <c r="F69" s="96" t="s">
        <v>575</v>
      </c>
      <c r="G69" s="495"/>
      <c r="H69" s="110" t="s">
        <v>95</v>
      </c>
      <c r="I69" s="29">
        <v>2016</v>
      </c>
      <c r="J69" s="29">
        <v>2018</v>
      </c>
      <c r="K69" s="247" t="s">
        <v>385</v>
      </c>
      <c r="L69" s="93">
        <v>4500</v>
      </c>
      <c r="M69" s="93"/>
      <c r="N69" s="93">
        <v>4500</v>
      </c>
      <c r="O69" s="93">
        <v>1775</v>
      </c>
      <c r="P69" s="93"/>
      <c r="Q69" s="93">
        <v>1775</v>
      </c>
      <c r="R69" s="109">
        <v>2275</v>
      </c>
      <c r="S69" s="109"/>
      <c r="T69" s="168">
        <v>1250</v>
      </c>
      <c r="U69" s="76" t="s">
        <v>783</v>
      </c>
      <c r="V69" s="495"/>
      <c r="W69" s="113"/>
      <c r="X69" s="113"/>
      <c r="Y69" s="113"/>
      <c r="Z69" s="113"/>
      <c r="AA69" s="113"/>
      <c r="AB69" s="113"/>
      <c r="AC69" s="113"/>
      <c r="AD69" s="113"/>
      <c r="AE69" s="113"/>
      <c r="AF69" s="113"/>
      <c r="AG69" s="113"/>
      <c r="AH69" s="113"/>
      <c r="AI69" s="113"/>
      <c r="AJ69" s="113"/>
      <c r="AK69" s="113"/>
      <c r="AL69" s="113"/>
      <c r="AM69" s="113"/>
      <c r="AN69" s="113"/>
      <c r="AO69" s="113"/>
      <c r="AP69" s="113"/>
      <c r="AQ69" s="113"/>
      <c r="AR69" s="113"/>
      <c r="AS69" s="113"/>
      <c r="AT69" s="113"/>
      <c r="AU69" s="113"/>
      <c r="AV69" s="113"/>
      <c r="AW69" s="113"/>
      <c r="AX69" s="113"/>
      <c r="AY69" s="113"/>
      <c r="AZ69" s="113"/>
      <c r="BA69" s="113"/>
      <c r="BB69" s="113"/>
      <c r="BC69" s="113"/>
      <c r="BD69" s="113"/>
      <c r="BE69" s="113"/>
      <c r="BF69" s="113"/>
      <c r="BG69" s="113"/>
      <c r="BH69" s="113"/>
      <c r="BI69" s="113"/>
      <c r="BJ69" s="113"/>
      <c r="BK69" s="113"/>
      <c r="BL69" s="113"/>
      <c r="BM69" s="113"/>
      <c r="BN69" s="113"/>
      <c r="BO69" s="113"/>
      <c r="BP69" s="113"/>
      <c r="BQ69" s="113"/>
      <c r="BR69" s="113"/>
      <c r="BS69" s="113"/>
      <c r="BT69" s="113"/>
      <c r="BU69" s="113"/>
      <c r="BV69" s="113"/>
      <c r="BW69" s="113"/>
      <c r="BX69" s="113"/>
      <c r="BY69" s="113"/>
      <c r="BZ69" s="113"/>
      <c r="CA69" s="113"/>
      <c r="CB69" s="113"/>
      <c r="CC69" s="113"/>
      <c r="CD69" s="113"/>
      <c r="CE69" s="113"/>
      <c r="CF69" s="113"/>
      <c r="CG69" s="113"/>
      <c r="CH69" s="113"/>
      <c r="CI69" s="113"/>
      <c r="CJ69" s="113"/>
      <c r="CK69" s="113"/>
      <c r="CL69" s="113"/>
      <c r="CM69" s="113"/>
      <c r="CN69" s="113"/>
      <c r="CO69" s="113"/>
      <c r="CP69" s="113"/>
      <c r="CQ69" s="113"/>
      <c r="CR69" s="113"/>
      <c r="CS69" s="113"/>
      <c r="CT69" s="113"/>
      <c r="CU69" s="113"/>
      <c r="CV69" s="113"/>
      <c r="CW69" s="113"/>
      <c r="CX69" s="113"/>
      <c r="CY69" s="113"/>
      <c r="CZ69" s="113"/>
      <c r="DA69" s="113"/>
      <c r="DB69" s="113"/>
      <c r="DC69" s="113"/>
      <c r="DD69" s="113"/>
      <c r="DE69" s="113"/>
      <c r="DF69" s="113"/>
      <c r="DG69" s="113"/>
      <c r="DH69" s="113"/>
      <c r="DI69" s="113"/>
      <c r="DJ69" s="113"/>
      <c r="DK69" s="113"/>
      <c r="DL69" s="113"/>
      <c r="DM69" s="113"/>
      <c r="DN69" s="113"/>
      <c r="DO69" s="113"/>
      <c r="DP69" s="113"/>
      <c r="DQ69" s="113"/>
      <c r="DR69" s="113"/>
      <c r="DS69" s="113"/>
      <c r="DT69" s="113"/>
      <c r="DU69" s="113"/>
      <c r="DV69" s="113"/>
      <c r="DW69" s="113"/>
      <c r="DX69" s="113"/>
      <c r="DY69" s="113"/>
      <c r="DZ69" s="113"/>
      <c r="EA69" s="113"/>
      <c r="EB69" s="113"/>
      <c r="EC69" s="113"/>
      <c r="ED69" s="113"/>
      <c r="EE69" s="113"/>
      <c r="EF69" s="113"/>
      <c r="EG69" s="113"/>
      <c r="EH69" s="113"/>
      <c r="EI69" s="113"/>
      <c r="EJ69" s="113"/>
      <c r="EK69" s="113"/>
      <c r="EL69" s="113"/>
      <c r="EM69" s="113"/>
      <c r="EN69" s="113"/>
      <c r="EO69" s="113"/>
      <c r="EP69" s="113"/>
      <c r="EQ69" s="113"/>
      <c r="ER69" s="113"/>
      <c r="ES69" s="113"/>
      <c r="ET69" s="113"/>
      <c r="EU69" s="113"/>
      <c r="EV69" s="113"/>
      <c r="EW69" s="113"/>
      <c r="EX69" s="113"/>
      <c r="EY69" s="113"/>
      <c r="EZ69" s="113"/>
      <c r="FA69" s="113"/>
      <c r="FB69" s="113"/>
      <c r="FC69" s="113"/>
      <c r="FD69" s="113"/>
      <c r="FE69" s="113"/>
      <c r="FF69" s="113"/>
      <c r="FG69" s="113"/>
      <c r="FH69" s="113"/>
      <c r="FI69" s="113"/>
      <c r="FJ69" s="113"/>
      <c r="FK69" s="113"/>
      <c r="FL69" s="113"/>
      <c r="FM69" s="113"/>
      <c r="FN69" s="113"/>
      <c r="FO69" s="113"/>
      <c r="FP69" s="113"/>
      <c r="FQ69" s="113"/>
      <c r="FR69" s="113"/>
      <c r="FS69" s="113"/>
      <c r="FT69" s="113"/>
      <c r="FU69" s="113"/>
      <c r="FV69" s="113"/>
      <c r="FW69" s="113"/>
      <c r="FX69" s="113"/>
      <c r="FY69" s="113"/>
      <c r="FZ69" s="113"/>
      <c r="GA69" s="113"/>
      <c r="GB69" s="113"/>
      <c r="GC69" s="113"/>
      <c r="GD69" s="113"/>
      <c r="GE69" s="113"/>
      <c r="GF69" s="113"/>
      <c r="GG69" s="113"/>
      <c r="GH69" s="113"/>
      <c r="GI69" s="113"/>
      <c r="GJ69" s="113"/>
      <c r="GK69" s="113"/>
      <c r="GL69" s="113"/>
      <c r="GM69" s="113"/>
      <c r="GN69" s="113"/>
      <c r="GO69" s="113"/>
      <c r="GP69" s="113"/>
      <c r="GQ69" s="113"/>
      <c r="GR69" s="113"/>
      <c r="GS69" s="113"/>
      <c r="GT69" s="113"/>
      <c r="GU69" s="113"/>
      <c r="GV69" s="113"/>
      <c r="GW69" s="113"/>
      <c r="GX69" s="113"/>
      <c r="GY69" s="113"/>
      <c r="GZ69" s="113"/>
      <c r="HA69" s="113"/>
      <c r="HB69" s="113"/>
      <c r="HC69" s="113"/>
      <c r="HD69" s="113"/>
      <c r="HE69" s="113"/>
      <c r="HF69" s="113"/>
      <c r="HG69" s="113"/>
      <c r="HH69" s="113"/>
      <c r="HI69" s="113"/>
      <c r="HJ69" s="113"/>
      <c r="HK69" s="113"/>
      <c r="HL69" s="113"/>
      <c r="HM69" s="113"/>
      <c r="HN69" s="113"/>
      <c r="HO69" s="113"/>
      <c r="HP69" s="113"/>
      <c r="HQ69" s="113"/>
      <c r="HR69" s="113"/>
      <c r="HS69" s="113"/>
      <c r="HT69" s="113"/>
      <c r="HU69" s="113"/>
      <c r="HV69" s="113"/>
      <c r="HW69" s="113"/>
      <c r="HX69" s="113"/>
      <c r="HY69" s="113"/>
      <c r="HZ69" s="113"/>
      <c r="IA69" s="113"/>
      <c r="IB69" s="113"/>
      <c r="IC69" s="113"/>
      <c r="ID69" s="113"/>
      <c r="IE69" s="113"/>
      <c r="IF69" s="113"/>
    </row>
    <row r="70" spans="1:240" s="113" customFormat="1" ht="31.5">
      <c r="A70" s="92">
        <v>35</v>
      </c>
      <c r="B70" s="114" t="s">
        <v>386</v>
      </c>
      <c r="C70" s="114"/>
      <c r="D70" s="114"/>
      <c r="E70" s="109" t="s">
        <v>524</v>
      </c>
      <c r="F70" s="96" t="s">
        <v>575</v>
      </c>
      <c r="G70" s="495"/>
      <c r="H70" s="110" t="s">
        <v>95</v>
      </c>
      <c r="I70" s="29">
        <v>2016</v>
      </c>
      <c r="J70" s="29">
        <v>2018</v>
      </c>
      <c r="K70" s="247" t="s">
        <v>387</v>
      </c>
      <c r="L70" s="128">
        <v>6324</v>
      </c>
      <c r="M70" s="128"/>
      <c r="N70" s="128">
        <v>6324</v>
      </c>
      <c r="O70" s="109">
        <v>2400</v>
      </c>
      <c r="P70" s="109"/>
      <c r="Q70" s="109">
        <v>2400</v>
      </c>
      <c r="R70" s="109">
        <v>3291.6000000000004</v>
      </c>
      <c r="S70" s="109"/>
      <c r="T70" s="109">
        <v>1600</v>
      </c>
      <c r="U70" s="76" t="s">
        <v>787</v>
      </c>
      <c r="V70" s="288"/>
    </row>
    <row r="71" spans="1:240" s="91" customFormat="1" ht="31.5">
      <c r="A71" s="92">
        <v>36</v>
      </c>
      <c r="B71" s="114" t="s">
        <v>388</v>
      </c>
      <c r="C71" s="114"/>
      <c r="D71" s="114"/>
      <c r="E71" s="109" t="s">
        <v>524</v>
      </c>
      <c r="F71" s="96" t="s">
        <v>575</v>
      </c>
      <c r="G71" s="495"/>
      <c r="H71" s="66" t="s">
        <v>15</v>
      </c>
      <c r="I71" s="29">
        <v>2016</v>
      </c>
      <c r="J71" s="29">
        <v>2018</v>
      </c>
      <c r="K71" s="247" t="s">
        <v>389</v>
      </c>
      <c r="L71" s="128">
        <v>4000</v>
      </c>
      <c r="M71" s="128"/>
      <c r="N71" s="128">
        <v>4000</v>
      </c>
      <c r="O71" s="128">
        <v>1550</v>
      </c>
      <c r="P71" s="128"/>
      <c r="Q71" s="128">
        <v>1550</v>
      </c>
      <c r="R71" s="109">
        <v>2050</v>
      </c>
      <c r="S71" s="109"/>
      <c r="T71" s="109">
        <v>1000</v>
      </c>
      <c r="U71" s="76" t="s">
        <v>885</v>
      </c>
      <c r="V71" s="288"/>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c r="BW71" s="155"/>
      <c r="BX71" s="155"/>
      <c r="BY71" s="155"/>
      <c r="BZ71" s="155"/>
      <c r="CA71" s="155"/>
      <c r="CB71" s="155"/>
      <c r="CC71" s="155"/>
      <c r="CD71" s="155"/>
      <c r="CE71" s="155"/>
      <c r="CF71" s="155"/>
      <c r="CG71" s="155"/>
      <c r="CH71" s="155"/>
      <c r="CI71" s="155"/>
      <c r="CJ71" s="155"/>
      <c r="CK71" s="155"/>
      <c r="CL71" s="155"/>
      <c r="CM71" s="155"/>
      <c r="CN71" s="155"/>
      <c r="CO71" s="155"/>
      <c r="CP71" s="155"/>
      <c r="CQ71" s="155"/>
      <c r="CR71" s="155"/>
      <c r="CS71" s="155"/>
      <c r="CT71" s="155"/>
      <c r="CU71" s="155"/>
      <c r="CV71" s="155"/>
      <c r="CW71" s="155"/>
      <c r="CX71" s="155"/>
      <c r="CY71" s="155"/>
      <c r="CZ71" s="155"/>
      <c r="DA71" s="155"/>
      <c r="DB71" s="155"/>
      <c r="DC71" s="155"/>
      <c r="DD71" s="155"/>
      <c r="DE71" s="155"/>
      <c r="DF71" s="155"/>
      <c r="DG71" s="155"/>
      <c r="DH71" s="155"/>
      <c r="DI71" s="155"/>
      <c r="DJ71" s="155"/>
      <c r="DK71" s="155"/>
      <c r="DL71" s="155"/>
      <c r="DM71" s="155"/>
      <c r="DN71" s="155"/>
      <c r="DO71" s="155"/>
      <c r="DP71" s="155"/>
      <c r="DQ71" s="155"/>
      <c r="DR71" s="155"/>
      <c r="DS71" s="155"/>
      <c r="DT71" s="155"/>
      <c r="DU71" s="155"/>
      <c r="DV71" s="155"/>
      <c r="DW71" s="155"/>
      <c r="DX71" s="155"/>
      <c r="DY71" s="155"/>
      <c r="DZ71" s="155"/>
      <c r="EA71" s="155"/>
      <c r="EB71" s="155"/>
      <c r="EC71" s="155"/>
      <c r="ED71" s="155"/>
      <c r="EE71" s="155"/>
      <c r="EF71" s="155"/>
      <c r="EG71" s="155"/>
      <c r="EH71" s="155"/>
      <c r="EI71" s="155"/>
      <c r="EJ71" s="155"/>
      <c r="EK71" s="155"/>
      <c r="EL71" s="155"/>
      <c r="EM71" s="155"/>
      <c r="EN71" s="155"/>
      <c r="EO71" s="155"/>
      <c r="EP71" s="155"/>
      <c r="EQ71" s="155"/>
      <c r="ER71" s="155"/>
      <c r="ES71" s="155"/>
      <c r="ET71" s="155"/>
      <c r="EU71" s="155"/>
      <c r="EV71" s="155"/>
      <c r="EW71" s="155"/>
      <c r="EX71" s="155"/>
      <c r="EY71" s="155"/>
      <c r="EZ71" s="155"/>
      <c r="FA71" s="155"/>
      <c r="FB71" s="155"/>
      <c r="FC71" s="155"/>
      <c r="FD71" s="155"/>
      <c r="FE71" s="155"/>
      <c r="FF71" s="155"/>
      <c r="FG71" s="155"/>
      <c r="FH71" s="155"/>
      <c r="FI71" s="155"/>
      <c r="FJ71" s="155"/>
      <c r="FK71" s="155"/>
      <c r="FL71" s="155"/>
      <c r="FM71" s="155"/>
      <c r="FN71" s="155"/>
      <c r="FO71" s="155"/>
      <c r="FP71" s="155"/>
      <c r="FQ71" s="155"/>
      <c r="FR71" s="155"/>
      <c r="FS71" s="155"/>
      <c r="FT71" s="155"/>
      <c r="FU71" s="155"/>
      <c r="FV71" s="155"/>
      <c r="FW71" s="155"/>
      <c r="FX71" s="155"/>
      <c r="FY71" s="155"/>
      <c r="FZ71" s="155"/>
      <c r="GA71" s="155"/>
      <c r="GB71" s="155"/>
      <c r="GC71" s="155"/>
      <c r="GD71" s="155"/>
      <c r="GE71" s="155"/>
      <c r="GF71" s="155"/>
      <c r="GG71" s="155"/>
      <c r="GH71" s="155"/>
      <c r="GI71" s="155"/>
      <c r="GJ71" s="155"/>
      <c r="GK71" s="155"/>
      <c r="GL71" s="155"/>
      <c r="GM71" s="155"/>
      <c r="GN71" s="155"/>
      <c r="GO71" s="155"/>
      <c r="GP71" s="155"/>
      <c r="GQ71" s="155"/>
      <c r="GR71" s="155"/>
      <c r="GS71" s="155"/>
      <c r="GT71" s="155"/>
      <c r="GU71" s="155"/>
      <c r="GV71" s="155"/>
      <c r="GW71" s="155"/>
      <c r="GX71" s="155"/>
      <c r="GY71" s="155"/>
      <c r="GZ71" s="155"/>
      <c r="HA71" s="155"/>
      <c r="HB71" s="155"/>
      <c r="HC71" s="155"/>
      <c r="HD71" s="155"/>
      <c r="HE71" s="155"/>
      <c r="HF71" s="155"/>
      <c r="HG71" s="155"/>
      <c r="HH71" s="155"/>
      <c r="HI71" s="155"/>
      <c r="HJ71" s="155"/>
      <c r="HK71" s="155"/>
      <c r="HL71" s="155"/>
      <c r="HM71" s="155"/>
      <c r="HN71" s="155"/>
      <c r="HO71" s="155"/>
      <c r="HP71" s="155"/>
      <c r="HQ71" s="155"/>
      <c r="HR71" s="155"/>
      <c r="HS71" s="155"/>
      <c r="HT71" s="155"/>
      <c r="HU71" s="155"/>
      <c r="HV71" s="155"/>
      <c r="HW71" s="155"/>
      <c r="HX71" s="155"/>
      <c r="HY71" s="155"/>
      <c r="HZ71" s="155"/>
      <c r="IA71" s="155"/>
      <c r="IB71" s="155"/>
      <c r="IC71" s="155"/>
      <c r="ID71" s="155"/>
      <c r="IE71" s="155"/>
      <c r="IF71" s="155"/>
    </row>
    <row r="72" spans="1:240" s="113" customFormat="1" ht="31.5">
      <c r="A72" s="92">
        <v>37</v>
      </c>
      <c r="B72" s="114" t="s">
        <v>390</v>
      </c>
      <c r="C72" s="114"/>
      <c r="D72" s="114"/>
      <c r="E72" s="109" t="s">
        <v>524</v>
      </c>
      <c r="F72" s="96" t="s">
        <v>575</v>
      </c>
      <c r="G72" s="495"/>
      <c r="H72" s="25" t="s">
        <v>57</v>
      </c>
      <c r="I72" s="29">
        <v>2016</v>
      </c>
      <c r="J72" s="29">
        <v>2018</v>
      </c>
      <c r="K72" s="247" t="s">
        <v>391</v>
      </c>
      <c r="L72" s="128">
        <v>3200</v>
      </c>
      <c r="M72" s="128"/>
      <c r="N72" s="128">
        <v>3200</v>
      </c>
      <c r="O72" s="128">
        <v>1270</v>
      </c>
      <c r="P72" s="128"/>
      <c r="Q72" s="128">
        <v>1270</v>
      </c>
      <c r="R72" s="109">
        <v>1610</v>
      </c>
      <c r="S72" s="109"/>
      <c r="T72" s="168">
        <v>850</v>
      </c>
      <c r="U72" s="497" t="s">
        <v>886</v>
      </c>
      <c r="V72" s="288"/>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c r="BW72" s="155"/>
      <c r="BX72" s="155"/>
      <c r="BY72" s="155"/>
      <c r="BZ72" s="155"/>
      <c r="CA72" s="155"/>
      <c r="CB72" s="155"/>
      <c r="CC72" s="155"/>
      <c r="CD72" s="155"/>
      <c r="CE72" s="155"/>
      <c r="CF72" s="155"/>
      <c r="CG72" s="155"/>
      <c r="CH72" s="155"/>
      <c r="CI72" s="155"/>
      <c r="CJ72" s="155"/>
      <c r="CK72" s="155"/>
      <c r="CL72" s="155"/>
      <c r="CM72" s="155"/>
      <c r="CN72" s="155"/>
      <c r="CO72" s="155"/>
      <c r="CP72" s="155"/>
      <c r="CQ72" s="155"/>
      <c r="CR72" s="155"/>
      <c r="CS72" s="155"/>
      <c r="CT72" s="155"/>
      <c r="CU72" s="155"/>
      <c r="CV72" s="155"/>
      <c r="CW72" s="155"/>
      <c r="CX72" s="155"/>
      <c r="CY72" s="155"/>
      <c r="CZ72" s="155"/>
      <c r="DA72" s="155"/>
      <c r="DB72" s="155"/>
      <c r="DC72" s="155"/>
      <c r="DD72" s="155"/>
      <c r="DE72" s="155"/>
      <c r="DF72" s="155"/>
      <c r="DG72" s="155"/>
      <c r="DH72" s="155"/>
      <c r="DI72" s="155"/>
      <c r="DJ72" s="155"/>
      <c r="DK72" s="155"/>
      <c r="DL72" s="155"/>
      <c r="DM72" s="155"/>
      <c r="DN72" s="155"/>
      <c r="DO72" s="155"/>
      <c r="DP72" s="155"/>
      <c r="DQ72" s="155"/>
      <c r="DR72" s="155"/>
      <c r="DS72" s="155"/>
      <c r="DT72" s="155"/>
      <c r="DU72" s="155"/>
      <c r="DV72" s="155"/>
      <c r="DW72" s="155"/>
      <c r="DX72" s="155"/>
      <c r="DY72" s="155"/>
      <c r="DZ72" s="155"/>
      <c r="EA72" s="155"/>
      <c r="EB72" s="155"/>
      <c r="EC72" s="155"/>
      <c r="ED72" s="155"/>
      <c r="EE72" s="155"/>
      <c r="EF72" s="155"/>
      <c r="EG72" s="155"/>
      <c r="EH72" s="155"/>
      <c r="EI72" s="155"/>
      <c r="EJ72" s="155"/>
      <c r="EK72" s="155"/>
      <c r="EL72" s="155"/>
      <c r="EM72" s="155"/>
      <c r="EN72" s="155"/>
      <c r="EO72" s="155"/>
      <c r="EP72" s="155"/>
      <c r="EQ72" s="155"/>
      <c r="ER72" s="155"/>
      <c r="ES72" s="155"/>
      <c r="ET72" s="155"/>
      <c r="EU72" s="155"/>
      <c r="EV72" s="155"/>
      <c r="EW72" s="155"/>
      <c r="EX72" s="155"/>
      <c r="EY72" s="155"/>
      <c r="EZ72" s="155"/>
      <c r="FA72" s="155"/>
      <c r="FB72" s="155"/>
      <c r="FC72" s="155"/>
      <c r="FD72" s="155"/>
      <c r="FE72" s="155"/>
      <c r="FF72" s="155"/>
      <c r="FG72" s="155"/>
      <c r="FH72" s="155"/>
      <c r="FI72" s="155"/>
      <c r="FJ72" s="155"/>
      <c r="FK72" s="155"/>
      <c r="FL72" s="155"/>
      <c r="FM72" s="155"/>
      <c r="FN72" s="155"/>
      <c r="FO72" s="155"/>
      <c r="FP72" s="155"/>
      <c r="FQ72" s="155"/>
      <c r="FR72" s="155"/>
      <c r="FS72" s="155"/>
      <c r="FT72" s="155"/>
      <c r="FU72" s="155"/>
      <c r="FV72" s="155"/>
      <c r="FW72" s="155"/>
      <c r="FX72" s="155"/>
      <c r="FY72" s="155"/>
      <c r="FZ72" s="155"/>
      <c r="GA72" s="155"/>
      <c r="GB72" s="155"/>
      <c r="GC72" s="155"/>
      <c r="GD72" s="155"/>
      <c r="GE72" s="155"/>
      <c r="GF72" s="155"/>
      <c r="GG72" s="155"/>
      <c r="GH72" s="155"/>
      <c r="GI72" s="155"/>
      <c r="GJ72" s="155"/>
      <c r="GK72" s="155"/>
      <c r="GL72" s="155"/>
      <c r="GM72" s="155"/>
      <c r="GN72" s="155"/>
      <c r="GO72" s="155"/>
      <c r="GP72" s="155"/>
      <c r="GQ72" s="155"/>
      <c r="GR72" s="155"/>
      <c r="GS72" s="155"/>
      <c r="GT72" s="155"/>
      <c r="GU72" s="155"/>
      <c r="GV72" s="155"/>
      <c r="GW72" s="155"/>
      <c r="GX72" s="155"/>
      <c r="GY72" s="155"/>
      <c r="GZ72" s="155"/>
      <c r="HA72" s="155"/>
      <c r="HB72" s="155"/>
      <c r="HC72" s="155"/>
      <c r="HD72" s="155"/>
      <c r="HE72" s="155"/>
      <c r="HF72" s="155"/>
      <c r="HG72" s="155"/>
      <c r="HH72" s="155"/>
      <c r="HI72" s="155"/>
      <c r="HJ72" s="155"/>
      <c r="HK72" s="155"/>
      <c r="HL72" s="155"/>
      <c r="HM72" s="155"/>
      <c r="HN72" s="155"/>
      <c r="HO72" s="155"/>
      <c r="HP72" s="155"/>
      <c r="HQ72" s="155"/>
      <c r="HR72" s="155"/>
      <c r="HS72" s="155"/>
      <c r="HT72" s="155"/>
      <c r="HU72" s="155"/>
      <c r="HV72" s="155"/>
      <c r="HW72" s="155"/>
      <c r="HX72" s="155"/>
      <c r="HY72" s="155"/>
      <c r="HZ72" s="155"/>
      <c r="IA72" s="155"/>
      <c r="IB72" s="155"/>
      <c r="IC72" s="155"/>
      <c r="ID72" s="155"/>
      <c r="IE72" s="155"/>
      <c r="IF72" s="155"/>
    </row>
    <row r="73" spans="1:240" s="91" customFormat="1" ht="31.5">
      <c r="A73" s="92">
        <v>38</v>
      </c>
      <c r="B73" s="248" t="s">
        <v>392</v>
      </c>
      <c r="C73" s="248"/>
      <c r="D73" s="248"/>
      <c r="E73" s="109" t="s">
        <v>524</v>
      </c>
      <c r="F73" s="96" t="s">
        <v>575</v>
      </c>
      <c r="G73" s="495"/>
      <c r="H73" s="66" t="s">
        <v>101</v>
      </c>
      <c r="I73" s="29">
        <v>2016</v>
      </c>
      <c r="J73" s="29">
        <v>2018</v>
      </c>
      <c r="K73" s="496" t="s">
        <v>393</v>
      </c>
      <c r="L73" s="128">
        <v>4800</v>
      </c>
      <c r="M73" s="128"/>
      <c r="N73" s="128">
        <v>4800</v>
      </c>
      <c r="O73" s="128">
        <v>1830</v>
      </c>
      <c r="P73" s="128"/>
      <c r="Q73" s="128">
        <v>1830</v>
      </c>
      <c r="R73" s="109">
        <v>2490</v>
      </c>
      <c r="S73" s="109"/>
      <c r="T73" s="168">
        <v>1200</v>
      </c>
      <c r="U73" s="76" t="s">
        <v>887</v>
      </c>
      <c r="V73" s="288"/>
    </row>
    <row r="74" spans="1:240" s="113" customFormat="1" ht="31.5">
      <c r="A74" s="92">
        <v>39</v>
      </c>
      <c r="B74" s="114" t="s">
        <v>394</v>
      </c>
      <c r="C74" s="114"/>
      <c r="D74" s="114"/>
      <c r="E74" s="109" t="s">
        <v>524</v>
      </c>
      <c r="F74" s="96" t="s">
        <v>575</v>
      </c>
      <c r="G74" s="109"/>
      <c r="H74" s="110" t="s">
        <v>95</v>
      </c>
      <c r="I74" s="29">
        <v>2016</v>
      </c>
      <c r="J74" s="29">
        <v>2018</v>
      </c>
      <c r="K74" s="247" t="s">
        <v>395</v>
      </c>
      <c r="L74" s="109">
        <v>3200</v>
      </c>
      <c r="M74" s="109"/>
      <c r="N74" s="109">
        <v>3200</v>
      </c>
      <c r="O74" s="109">
        <v>1270</v>
      </c>
      <c r="P74" s="109"/>
      <c r="Q74" s="109">
        <v>1270</v>
      </c>
      <c r="R74" s="109">
        <v>1610</v>
      </c>
      <c r="S74" s="109"/>
      <c r="T74" s="168">
        <v>800</v>
      </c>
      <c r="U74" s="497" t="s">
        <v>801</v>
      </c>
      <c r="V74" s="288"/>
    </row>
    <row r="75" spans="1:240" s="91" customFormat="1" ht="31.5">
      <c r="A75" s="92">
        <v>40</v>
      </c>
      <c r="B75" s="114" t="s">
        <v>413</v>
      </c>
      <c r="C75" s="114"/>
      <c r="D75" s="114"/>
      <c r="E75" s="109" t="s">
        <v>524</v>
      </c>
      <c r="F75" s="96" t="s">
        <v>575</v>
      </c>
      <c r="G75" s="109"/>
      <c r="H75" s="28" t="s">
        <v>24</v>
      </c>
      <c r="I75" s="29">
        <v>2016</v>
      </c>
      <c r="J75" s="29">
        <v>2018</v>
      </c>
      <c r="K75" s="247" t="s">
        <v>414</v>
      </c>
      <c r="L75" s="93">
        <v>3000</v>
      </c>
      <c r="M75" s="93"/>
      <c r="N75" s="93">
        <v>3000</v>
      </c>
      <c r="O75" s="93">
        <v>1000</v>
      </c>
      <c r="P75" s="93"/>
      <c r="Q75" s="93">
        <v>1000</v>
      </c>
      <c r="R75" s="109">
        <v>1700</v>
      </c>
      <c r="S75" s="109"/>
      <c r="T75" s="168">
        <v>900</v>
      </c>
      <c r="U75" s="477" t="s">
        <v>850</v>
      </c>
      <c r="V75" s="109"/>
      <c r="W75" s="113"/>
      <c r="X75" s="113"/>
      <c r="Y75" s="113"/>
      <c r="Z75" s="113"/>
      <c r="AA75" s="113"/>
      <c r="AB75" s="113"/>
      <c r="AC75" s="113"/>
      <c r="AD75" s="113"/>
      <c r="AE75" s="113"/>
      <c r="AF75" s="113"/>
      <c r="AG75" s="113"/>
      <c r="AH75" s="113"/>
      <c r="AI75" s="113"/>
      <c r="AJ75" s="113"/>
      <c r="AK75" s="113"/>
      <c r="AL75" s="113"/>
      <c r="AM75" s="113"/>
      <c r="AN75" s="113"/>
      <c r="AO75" s="113"/>
      <c r="AP75" s="113"/>
      <c r="AQ75" s="113"/>
      <c r="AR75" s="113"/>
      <c r="AS75" s="113"/>
      <c r="AT75" s="113"/>
      <c r="AU75" s="113"/>
      <c r="AV75" s="113"/>
      <c r="AW75" s="113"/>
      <c r="AX75" s="113"/>
      <c r="AY75" s="113"/>
      <c r="AZ75" s="113"/>
      <c r="BA75" s="113"/>
      <c r="BB75" s="113"/>
      <c r="BC75" s="113"/>
      <c r="BD75" s="113"/>
      <c r="BE75" s="113"/>
      <c r="BF75" s="113"/>
      <c r="BG75" s="113"/>
      <c r="BH75" s="113"/>
      <c r="BI75" s="113"/>
      <c r="BJ75" s="113"/>
      <c r="BK75" s="113"/>
      <c r="BL75" s="113"/>
      <c r="BM75" s="113"/>
      <c r="BN75" s="113"/>
      <c r="BO75" s="113"/>
      <c r="BP75" s="113"/>
      <c r="BQ75" s="113"/>
      <c r="BR75" s="113"/>
      <c r="BS75" s="113"/>
      <c r="BT75" s="113"/>
      <c r="BU75" s="113"/>
      <c r="BV75" s="113"/>
      <c r="BW75" s="113"/>
      <c r="BX75" s="113"/>
      <c r="BY75" s="113"/>
      <c r="BZ75" s="113"/>
      <c r="CA75" s="113"/>
      <c r="CB75" s="113"/>
      <c r="CC75" s="113"/>
      <c r="CD75" s="113"/>
      <c r="CE75" s="113"/>
      <c r="CF75" s="113"/>
      <c r="CG75" s="113"/>
      <c r="CH75" s="113"/>
      <c r="CI75" s="113"/>
      <c r="CJ75" s="113"/>
      <c r="CK75" s="113"/>
      <c r="CL75" s="113"/>
      <c r="CM75" s="113"/>
      <c r="CN75" s="113"/>
      <c r="CO75" s="113"/>
      <c r="CP75" s="113"/>
      <c r="CQ75" s="113"/>
      <c r="CR75" s="113"/>
      <c r="CS75" s="113"/>
      <c r="CT75" s="113"/>
      <c r="CU75" s="113"/>
      <c r="CV75" s="113"/>
      <c r="CW75" s="113"/>
      <c r="CX75" s="113"/>
      <c r="CY75" s="113"/>
      <c r="CZ75" s="113"/>
      <c r="DA75" s="113"/>
      <c r="DB75" s="113"/>
      <c r="DC75" s="113"/>
      <c r="DD75" s="113"/>
      <c r="DE75" s="113"/>
      <c r="DF75" s="113"/>
      <c r="DG75" s="113"/>
      <c r="DH75" s="113"/>
      <c r="DI75" s="113"/>
      <c r="DJ75" s="113"/>
      <c r="DK75" s="113"/>
      <c r="DL75" s="113"/>
      <c r="DM75" s="113"/>
      <c r="DN75" s="113"/>
      <c r="DO75" s="113"/>
      <c r="DP75" s="113"/>
      <c r="DQ75" s="113"/>
      <c r="DR75" s="113"/>
      <c r="DS75" s="113"/>
      <c r="DT75" s="113"/>
      <c r="DU75" s="113"/>
      <c r="DV75" s="113"/>
      <c r="DW75" s="113"/>
      <c r="DX75" s="113"/>
      <c r="DY75" s="113"/>
      <c r="DZ75" s="113"/>
      <c r="EA75" s="113"/>
      <c r="EB75" s="113"/>
      <c r="EC75" s="113"/>
      <c r="ED75" s="113"/>
      <c r="EE75" s="113"/>
      <c r="EF75" s="113"/>
      <c r="EG75" s="113"/>
      <c r="EH75" s="113"/>
      <c r="EI75" s="113"/>
      <c r="EJ75" s="113"/>
      <c r="EK75" s="113"/>
      <c r="EL75" s="113"/>
      <c r="EM75" s="113"/>
      <c r="EN75" s="113"/>
      <c r="EO75" s="113"/>
      <c r="EP75" s="113"/>
      <c r="EQ75" s="113"/>
      <c r="ER75" s="113"/>
      <c r="ES75" s="113"/>
      <c r="ET75" s="113"/>
      <c r="EU75" s="113"/>
      <c r="EV75" s="113"/>
      <c r="EW75" s="113"/>
      <c r="EX75" s="113"/>
      <c r="EY75" s="113"/>
      <c r="EZ75" s="113"/>
      <c r="FA75" s="113"/>
      <c r="FB75" s="113"/>
      <c r="FC75" s="113"/>
      <c r="FD75" s="113"/>
      <c r="FE75" s="113"/>
      <c r="FF75" s="113"/>
      <c r="FG75" s="113"/>
      <c r="FH75" s="113"/>
      <c r="FI75" s="113"/>
      <c r="FJ75" s="113"/>
      <c r="FK75" s="113"/>
      <c r="FL75" s="113"/>
      <c r="FM75" s="113"/>
      <c r="FN75" s="113"/>
      <c r="FO75" s="113"/>
      <c r="FP75" s="113"/>
      <c r="FQ75" s="113"/>
      <c r="FR75" s="113"/>
      <c r="FS75" s="113"/>
      <c r="FT75" s="113"/>
      <c r="FU75" s="113"/>
      <c r="FV75" s="113"/>
      <c r="FW75" s="113"/>
      <c r="FX75" s="113"/>
      <c r="FY75" s="113"/>
      <c r="FZ75" s="113"/>
      <c r="GA75" s="113"/>
      <c r="GB75" s="113"/>
      <c r="GC75" s="113"/>
      <c r="GD75" s="113"/>
      <c r="GE75" s="113"/>
      <c r="GF75" s="113"/>
      <c r="GG75" s="113"/>
      <c r="GH75" s="113"/>
      <c r="GI75" s="113"/>
      <c r="GJ75" s="113"/>
      <c r="GK75" s="113"/>
      <c r="GL75" s="113"/>
      <c r="GM75" s="113"/>
      <c r="GN75" s="113"/>
      <c r="GO75" s="113"/>
      <c r="GP75" s="113"/>
      <c r="GQ75" s="113"/>
      <c r="GR75" s="113"/>
      <c r="GS75" s="113"/>
      <c r="GT75" s="113"/>
      <c r="GU75" s="113"/>
      <c r="GV75" s="113"/>
      <c r="GW75" s="113"/>
      <c r="GX75" s="113"/>
      <c r="GY75" s="113"/>
      <c r="GZ75" s="113"/>
      <c r="HA75" s="113"/>
      <c r="HB75" s="113"/>
      <c r="HC75" s="113"/>
      <c r="HD75" s="113"/>
      <c r="HE75" s="113"/>
      <c r="HF75" s="113"/>
      <c r="HG75" s="113"/>
      <c r="HH75" s="113"/>
      <c r="HI75" s="113"/>
      <c r="HJ75" s="113"/>
      <c r="HK75" s="113"/>
      <c r="HL75" s="113"/>
      <c r="HM75" s="113"/>
      <c r="HN75" s="113"/>
      <c r="HO75" s="113"/>
      <c r="HP75" s="113"/>
      <c r="HQ75" s="113"/>
      <c r="HR75" s="113"/>
      <c r="HS75" s="113"/>
      <c r="HT75" s="113"/>
      <c r="HU75" s="113"/>
      <c r="HV75" s="113"/>
      <c r="HW75" s="113"/>
      <c r="HX75" s="113"/>
      <c r="HY75" s="113"/>
      <c r="HZ75" s="113"/>
      <c r="IA75" s="113"/>
      <c r="IB75" s="113"/>
      <c r="IC75" s="113"/>
      <c r="ID75" s="113"/>
      <c r="IE75" s="113"/>
      <c r="IF75" s="113"/>
    </row>
    <row r="76" spans="1:240" s="113" customFormat="1" ht="25.5">
      <c r="A76" s="92">
        <v>41</v>
      </c>
      <c r="B76" s="493" t="s">
        <v>415</v>
      </c>
      <c r="C76" s="493"/>
      <c r="D76" s="493"/>
      <c r="E76" s="109" t="s">
        <v>524</v>
      </c>
      <c r="F76" s="96" t="s">
        <v>575</v>
      </c>
      <c r="G76" s="109"/>
      <c r="H76" s="110" t="s">
        <v>95</v>
      </c>
      <c r="I76" s="29">
        <v>2016</v>
      </c>
      <c r="J76" s="29">
        <v>2018</v>
      </c>
      <c r="K76" s="496" t="s">
        <v>416</v>
      </c>
      <c r="L76" s="498">
        <v>1888</v>
      </c>
      <c r="M76" s="93"/>
      <c r="N76" s="93">
        <v>1888</v>
      </c>
      <c r="O76" s="93">
        <v>150</v>
      </c>
      <c r="P76" s="93"/>
      <c r="Q76" s="93">
        <v>150</v>
      </c>
      <c r="R76" s="109">
        <v>1549</v>
      </c>
      <c r="S76" s="109"/>
      <c r="T76" s="109">
        <v>600</v>
      </c>
      <c r="U76" s="109" t="s">
        <v>888</v>
      </c>
      <c r="V76" s="109"/>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row>
    <row r="77" spans="1:240" s="155" customFormat="1" ht="31.5">
      <c r="A77" s="92">
        <v>42</v>
      </c>
      <c r="B77" s="248" t="s">
        <v>419</v>
      </c>
      <c r="C77" s="248"/>
      <c r="D77" s="248"/>
      <c r="E77" s="109" t="s">
        <v>524</v>
      </c>
      <c r="F77" s="96" t="s">
        <v>575</v>
      </c>
      <c r="G77" s="109"/>
      <c r="H77" s="66" t="s">
        <v>85</v>
      </c>
      <c r="I77" s="29">
        <v>2016</v>
      </c>
      <c r="J77" s="29">
        <v>2018</v>
      </c>
      <c r="K77" s="496" t="s">
        <v>420</v>
      </c>
      <c r="L77" s="93">
        <v>2578</v>
      </c>
      <c r="M77" s="93"/>
      <c r="N77" s="93">
        <v>2578</v>
      </c>
      <c r="O77" s="93">
        <v>1265</v>
      </c>
      <c r="P77" s="93"/>
      <c r="Q77" s="93">
        <v>1265</v>
      </c>
      <c r="R77" s="168">
        <v>1055</v>
      </c>
      <c r="S77" s="168"/>
      <c r="T77" s="168">
        <v>550</v>
      </c>
      <c r="U77" s="477" t="s">
        <v>742</v>
      </c>
      <c r="V77" s="109"/>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row>
    <row r="78" spans="1:240" s="91" customFormat="1" ht="63">
      <c r="A78" s="92">
        <v>43</v>
      </c>
      <c r="B78" s="114" t="s">
        <v>511</v>
      </c>
      <c r="C78" s="114"/>
      <c r="D78" s="114"/>
      <c r="E78" s="109" t="s">
        <v>524</v>
      </c>
      <c r="F78" s="96" t="s">
        <v>575</v>
      </c>
      <c r="G78" s="109"/>
      <c r="H78" s="66" t="s">
        <v>15</v>
      </c>
      <c r="I78" s="29">
        <v>2016</v>
      </c>
      <c r="J78" s="29">
        <v>2018</v>
      </c>
      <c r="K78" s="247" t="s">
        <v>512</v>
      </c>
      <c r="L78" s="93">
        <v>2994</v>
      </c>
      <c r="M78" s="93"/>
      <c r="N78" s="93">
        <v>2394</v>
      </c>
      <c r="O78" s="93">
        <v>600</v>
      </c>
      <c r="P78" s="93"/>
      <c r="Q78" s="93"/>
      <c r="R78" s="109">
        <v>2394</v>
      </c>
      <c r="S78" s="109"/>
      <c r="T78" s="168">
        <v>339</v>
      </c>
      <c r="U78" s="497" t="s">
        <v>885</v>
      </c>
      <c r="V78" s="109" t="s">
        <v>722</v>
      </c>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c r="CI78" s="113"/>
      <c r="CJ78" s="113"/>
      <c r="CK78" s="113"/>
      <c r="CL78" s="113"/>
      <c r="CM78" s="113"/>
      <c r="CN78" s="113"/>
      <c r="CO78" s="113"/>
      <c r="CP78" s="113"/>
      <c r="CQ78" s="113"/>
      <c r="CR78" s="113"/>
      <c r="CS78" s="113"/>
      <c r="CT78" s="113"/>
      <c r="CU78" s="113"/>
      <c r="CV78" s="113"/>
      <c r="CW78" s="113"/>
      <c r="CX78" s="113"/>
      <c r="CY78" s="113"/>
      <c r="CZ78" s="113"/>
      <c r="DA78" s="113"/>
      <c r="DB78" s="113"/>
      <c r="DC78" s="113"/>
      <c r="DD78" s="113"/>
      <c r="DE78" s="113"/>
      <c r="DF78" s="113"/>
      <c r="DG78" s="113"/>
      <c r="DH78" s="113"/>
      <c r="DI78" s="113"/>
      <c r="DJ78" s="113"/>
      <c r="DK78" s="113"/>
      <c r="DL78" s="113"/>
      <c r="DM78" s="113"/>
      <c r="DN78" s="113"/>
      <c r="DO78" s="113"/>
      <c r="DP78" s="113"/>
      <c r="DQ78" s="113"/>
      <c r="DR78" s="113"/>
      <c r="DS78" s="113"/>
      <c r="DT78" s="113"/>
      <c r="DU78" s="113"/>
      <c r="DV78" s="113"/>
      <c r="DW78" s="113"/>
      <c r="DX78" s="113"/>
      <c r="DY78" s="113"/>
      <c r="DZ78" s="113"/>
      <c r="EA78" s="113"/>
      <c r="EB78" s="113"/>
      <c r="EC78" s="113"/>
      <c r="ED78" s="113"/>
      <c r="EE78" s="113"/>
      <c r="EF78" s="113"/>
      <c r="EG78" s="113"/>
      <c r="EH78" s="113"/>
      <c r="EI78" s="113"/>
      <c r="EJ78" s="113"/>
      <c r="EK78" s="113"/>
      <c r="EL78" s="113"/>
      <c r="EM78" s="113"/>
      <c r="EN78" s="113"/>
      <c r="EO78" s="113"/>
      <c r="EP78" s="113"/>
      <c r="EQ78" s="113"/>
      <c r="ER78" s="113"/>
      <c r="ES78" s="113"/>
      <c r="ET78" s="113"/>
      <c r="EU78" s="113"/>
      <c r="EV78" s="113"/>
      <c r="EW78" s="113"/>
      <c r="EX78" s="113"/>
      <c r="EY78" s="113"/>
      <c r="EZ78" s="113"/>
      <c r="FA78" s="113"/>
      <c r="FB78" s="113"/>
      <c r="FC78" s="113"/>
      <c r="FD78" s="113"/>
      <c r="FE78" s="113"/>
      <c r="FF78" s="113"/>
      <c r="FG78" s="113"/>
      <c r="FH78" s="113"/>
      <c r="FI78" s="113"/>
      <c r="FJ78" s="113"/>
      <c r="FK78" s="113"/>
      <c r="FL78" s="113"/>
      <c r="FM78" s="113"/>
      <c r="FN78" s="113"/>
      <c r="FO78" s="113"/>
      <c r="FP78" s="113"/>
      <c r="FQ78" s="113"/>
      <c r="FR78" s="113"/>
      <c r="FS78" s="113"/>
      <c r="FT78" s="113"/>
      <c r="FU78" s="113"/>
      <c r="FV78" s="113"/>
      <c r="FW78" s="113"/>
      <c r="FX78" s="113"/>
      <c r="FY78" s="113"/>
      <c r="FZ78" s="113"/>
      <c r="GA78" s="113"/>
      <c r="GB78" s="113"/>
      <c r="GC78" s="113"/>
      <c r="GD78" s="113"/>
      <c r="GE78" s="113"/>
      <c r="GF78" s="113"/>
      <c r="GG78" s="113"/>
      <c r="GH78" s="113"/>
      <c r="GI78" s="113"/>
      <c r="GJ78" s="113"/>
      <c r="GK78" s="113"/>
      <c r="GL78" s="113"/>
      <c r="GM78" s="113"/>
      <c r="GN78" s="113"/>
      <c r="GO78" s="113"/>
      <c r="GP78" s="113"/>
      <c r="GQ78" s="113"/>
      <c r="GR78" s="113"/>
      <c r="GS78" s="113"/>
      <c r="GT78" s="113"/>
      <c r="GU78" s="113"/>
      <c r="GV78" s="113"/>
      <c r="GW78" s="113"/>
      <c r="GX78" s="113"/>
      <c r="GY78" s="113"/>
      <c r="GZ78" s="113"/>
      <c r="HA78" s="113"/>
      <c r="HB78" s="113"/>
      <c r="HC78" s="113"/>
      <c r="HD78" s="113"/>
      <c r="HE78" s="113"/>
      <c r="HF78" s="113"/>
      <c r="HG78" s="113"/>
      <c r="HH78" s="113"/>
      <c r="HI78" s="113"/>
      <c r="HJ78" s="113"/>
      <c r="HK78" s="113"/>
      <c r="HL78" s="113"/>
      <c r="HM78" s="113"/>
      <c r="HN78" s="113"/>
      <c r="HO78" s="113"/>
      <c r="HP78" s="113"/>
      <c r="HQ78" s="113"/>
      <c r="HR78" s="113"/>
      <c r="HS78" s="113"/>
      <c r="HT78" s="113"/>
      <c r="HU78" s="113"/>
      <c r="HV78" s="113"/>
      <c r="HW78" s="113"/>
      <c r="HX78" s="113"/>
      <c r="HY78" s="113"/>
      <c r="HZ78" s="113"/>
      <c r="IA78" s="113"/>
      <c r="IB78" s="113"/>
      <c r="IC78" s="113"/>
      <c r="ID78" s="113"/>
      <c r="IE78" s="113"/>
      <c r="IF78" s="113"/>
    </row>
    <row r="79" spans="1:240" s="258" customFormat="1" ht="24.75" customHeight="1">
      <c r="A79" s="249" t="s">
        <v>724</v>
      </c>
      <c r="B79" s="250" t="s">
        <v>910</v>
      </c>
      <c r="C79" s="250"/>
      <c r="D79" s="250"/>
      <c r="E79" s="251"/>
      <c r="F79" s="252"/>
      <c r="G79" s="251"/>
      <c r="H79" s="371"/>
      <c r="I79" s="255"/>
      <c r="J79" s="255"/>
      <c r="K79" s="256"/>
      <c r="L79" s="476">
        <f t="shared" ref="L79:T79" si="13">SUBTOTAL(109,L80:L122)</f>
        <v>170863.3</v>
      </c>
      <c r="M79" s="476">
        <f t="shared" si="13"/>
        <v>0</v>
      </c>
      <c r="N79" s="476">
        <f t="shared" si="13"/>
        <v>170863.3</v>
      </c>
      <c r="O79" s="476">
        <f t="shared" si="13"/>
        <v>1485</v>
      </c>
      <c r="P79" s="476">
        <f t="shared" si="13"/>
        <v>0</v>
      </c>
      <c r="Q79" s="476">
        <f t="shared" si="13"/>
        <v>1485</v>
      </c>
      <c r="R79" s="476">
        <f t="shared" si="13"/>
        <v>152294.1</v>
      </c>
      <c r="S79" s="476">
        <f t="shared" si="13"/>
        <v>0</v>
      </c>
      <c r="T79" s="476">
        <f t="shared" si="13"/>
        <v>45205</v>
      </c>
      <c r="U79" s="478"/>
      <c r="V79" s="251"/>
    </row>
    <row r="80" spans="1:240" s="91" customFormat="1" ht="31.5">
      <c r="A80" s="92">
        <v>1</v>
      </c>
      <c r="B80" s="114" t="s">
        <v>422</v>
      </c>
      <c r="C80" s="114"/>
      <c r="D80" s="114"/>
      <c r="E80" s="109" t="s">
        <v>524</v>
      </c>
      <c r="F80" s="96" t="s">
        <v>575</v>
      </c>
      <c r="G80" s="109"/>
      <c r="H80" s="110" t="s">
        <v>95</v>
      </c>
      <c r="I80" s="29">
        <v>2017</v>
      </c>
      <c r="J80" s="29">
        <v>2019</v>
      </c>
      <c r="K80" s="247" t="s">
        <v>423</v>
      </c>
      <c r="L80" s="128">
        <v>2600</v>
      </c>
      <c r="M80" s="128"/>
      <c r="N80" s="128">
        <v>2600</v>
      </c>
      <c r="O80" s="93">
        <v>75</v>
      </c>
      <c r="P80" s="93"/>
      <c r="Q80" s="93">
        <v>75</v>
      </c>
      <c r="R80" s="109">
        <v>2265</v>
      </c>
      <c r="S80" s="109"/>
      <c r="T80" s="109">
        <v>650</v>
      </c>
      <c r="U80" s="109" t="s">
        <v>865</v>
      </c>
      <c r="V80" s="109"/>
      <c r="W80" s="113"/>
      <c r="X80" s="113"/>
      <c r="Y80" s="113"/>
      <c r="Z80" s="113"/>
      <c r="AA80" s="113"/>
      <c r="AB80" s="113"/>
      <c r="AC80" s="113"/>
      <c r="AD80" s="113"/>
      <c r="AE80" s="113"/>
      <c r="AF80" s="113"/>
      <c r="AG80" s="113"/>
      <c r="AH80" s="113"/>
      <c r="AI80" s="113"/>
      <c r="AJ80" s="113"/>
      <c r="AK80" s="113"/>
      <c r="AL80" s="113"/>
      <c r="AM80" s="113"/>
      <c r="AN80" s="113"/>
      <c r="AO80" s="113"/>
      <c r="AP80" s="113"/>
      <c r="AQ80" s="113"/>
      <c r="AR80" s="113"/>
      <c r="AS80" s="113"/>
      <c r="AT80" s="113"/>
      <c r="AU80" s="113"/>
      <c r="AV80" s="113"/>
      <c r="AW80" s="113"/>
      <c r="AX80" s="113"/>
      <c r="AY80" s="113"/>
      <c r="AZ80" s="113"/>
      <c r="BA80" s="113"/>
      <c r="BB80" s="113"/>
      <c r="BC80" s="113"/>
      <c r="BD80" s="113"/>
      <c r="BE80" s="113"/>
      <c r="BF80" s="113"/>
      <c r="BG80" s="113"/>
      <c r="BH80" s="113"/>
      <c r="BI80" s="113"/>
      <c r="BJ80" s="113"/>
      <c r="BK80" s="113"/>
      <c r="BL80" s="113"/>
      <c r="BM80" s="113"/>
      <c r="BN80" s="113"/>
      <c r="BO80" s="113"/>
      <c r="BP80" s="113"/>
      <c r="BQ80" s="113"/>
      <c r="BR80" s="113"/>
      <c r="BS80" s="113"/>
      <c r="BT80" s="113"/>
      <c r="BU80" s="113"/>
      <c r="BV80" s="113"/>
      <c r="BW80" s="113"/>
      <c r="BX80" s="113"/>
      <c r="BY80" s="113"/>
      <c r="BZ80" s="113"/>
      <c r="CA80" s="113"/>
      <c r="CB80" s="113"/>
      <c r="CC80" s="113"/>
      <c r="CD80" s="113"/>
      <c r="CE80" s="113"/>
      <c r="CF80" s="113"/>
      <c r="CG80" s="113"/>
      <c r="CH80" s="113"/>
      <c r="CI80" s="113"/>
      <c r="CJ80" s="113"/>
      <c r="CK80" s="113"/>
      <c r="CL80" s="113"/>
      <c r="CM80" s="113"/>
      <c r="CN80" s="113"/>
      <c r="CO80" s="113"/>
      <c r="CP80" s="113"/>
      <c r="CQ80" s="113"/>
      <c r="CR80" s="113"/>
      <c r="CS80" s="113"/>
      <c r="CT80" s="113"/>
      <c r="CU80" s="113"/>
      <c r="CV80" s="113"/>
      <c r="CW80" s="113"/>
      <c r="CX80" s="113"/>
      <c r="CY80" s="113"/>
      <c r="CZ80" s="113"/>
      <c r="DA80" s="113"/>
      <c r="DB80" s="113"/>
      <c r="DC80" s="113"/>
      <c r="DD80" s="113"/>
      <c r="DE80" s="113"/>
      <c r="DF80" s="113"/>
      <c r="DG80" s="113"/>
      <c r="DH80" s="113"/>
      <c r="DI80" s="113"/>
      <c r="DJ80" s="113"/>
      <c r="DK80" s="113"/>
      <c r="DL80" s="113"/>
      <c r="DM80" s="113"/>
      <c r="DN80" s="113"/>
      <c r="DO80" s="113"/>
      <c r="DP80" s="113"/>
      <c r="DQ80" s="113"/>
      <c r="DR80" s="113"/>
      <c r="DS80" s="113"/>
      <c r="DT80" s="113"/>
      <c r="DU80" s="113"/>
      <c r="DV80" s="113"/>
      <c r="DW80" s="113"/>
      <c r="DX80" s="113"/>
      <c r="DY80" s="113"/>
      <c r="DZ80" s="113"/>
      <c r="EA80" s="113"/>
      <c r="EB80" s="113"/>
      <c r="EC80" s="113"/>
      <c r="ED80" s="113"/>
      <c r="EE80" s="113"/>
      <c r="EF80" s="113"/>
      <c r="EG80" s="113"/>
      <c r="EH80" s="113"/>
      <c r="EI80" s="113"/>
      <c r="EJ80" s="113"/>
      <c r="EK80" s="113"/>
      <c r="EL80" s="113"/>
      <c r="EM80" s="113"/>
      <c r="EN80" s="113"/>
      <c r="EO80" s="113"/>
      <c r="EP80" s="113"/>
      <c r="EQ80" s="113"/>
      <c r="ER80" s="113"/>
      <c r="ES80" s="113"/>
      <c r="ET80" s="113"/>
      <c r="EU80" s="113"/>
      <c r="EV80" s="113"/>
      <c r="EW80" s="113"/>
      <c r="EX80" s="113"/>
      <c r="EY80" s="113"/>
      <c r="EZ80" s="113"/>
      <c r="FA80" s="113"/>
      <c r="FB80" s="113"/>
      <c r="FC80" s="113"/>
      <c r="FD80" s="113"/>
      <c r="FE80" s="113"/>
      <c r="FF80" s="113"/>
      <c r="FG80" s="113"/>
      <c r="FH80" s="113"/>
      <c r="FI80" s="113"/>
      <c r="FJ80" s="113"/>
      <c r="FK80" s="113"/>
      <c r="FL80" s="113"/>
      <c r="FM80" s="113"/>
      <c r="FN80" s="113"/>
      <c r="FO80" s="113"/>
      <c r="FP80" s="113"/>
      <c r="FQ80" s="113"/>
      <c r="FR80" s="113"/>
      <c r="FS80" s="113"/>
      <c r="FT80" s="113"/>
      <c r="FU80" s="113"/>
      <c r="FV80" s="113"/>
      <c r="FW80" s="113"/>
      <c r="FX80" s="113"/>
      <c r="FY80" s="113"/>
      <c r="FZ80" s="113"/>
      <c r="GA80" s="113"/>
      <c r="GB80" s="113"/>
      <c r="GC80" s="113"/>
      <c r="GD80" s="113"/>
      <c r="GE80" s="113"/>
      <c r="GF80" s="113"/>
      <c r="GG80" s="113"/>
      <c r="GH80" s="113"/>
      <c r="GI80" s="113"/>
      <c r="GJ80" s="113"/>
      <c r="GK80" s="113"/>
      <c r="GL80" s="113"/>
      <c r="GM80" s="113"/>
      <c r="GN80" s="113"/>
      <c r="GO80" s="113"/>
      <c r="GP80" s="113"/>
      <c r="GQ80" s="113"/>
      <c r="GR80" s="113"/>
      <c r="GS80" s="113"/>
      <c r="GT80" s="113"/>
      <c r="GU80" s="113"/>
      <c r="GV80" s="113"/>
      <c r="GW80" s="113"/>
      <c r="GX80" s="113"/>
      <c r="GY80" s="113"/>
      <c r="GZ80" s="113"/>
      <c r="HA80" s="113"/>
      <c r="HB80" s="113"/>
      <c r="HC80" s="113"/>
      <c r="HD80" s="113"/>
      <c r="HE80" s="113"/>
      <c r="HF80" s="113"/>
      <c r="HG80" s="113"/>
      <c r="HH80" s="113"/>
      <c r="HI80" s="113"/>
      <c r="HJ80" s="113"/>
      <c r="HK80" s="113"/>
      <c r="HL80" s="113"/>
      <c r="HM80" s="113"/>
      <c r="HN80" s="113"/>
      <c r="HO80" s="113"/>
      <c r="HP80" s="113"/>
      <c r="HQ80" s="113"/>
      <c r="HR80" s="113"/>
      <c r="HS80" s="113"/>
      <c r="HT80" s="113"/>
      <c r="HU80" s="113"/>
      <c r="HV80" s="113"/>
      <c r="HW80" s="113"/>
      <c r="HX80" s="113"/>
      <c r="HY80" s="113"/>
      <c r="HZ80" s="113"/>
      <c r="IA80" s="113"/>
      <c r="IB80" s="113"/>
      <c r="IC80" s="113"/>
      <c r="ID80" s="113"/>
      <c r="IE80" s="113"/>
      <c r="IF80" s="113"/>
    </row>
    <row r="81" spans="1:240" s="113" customFormat="1" ht="25.5">
      <c r="A81" s="92">
        <v>2</v>
      </c>
      <c r="B81" s="248" t="s">
        <v>424</v>
      </c>
      <c r="D81" s="248"/>
      <c r="E81" s="109" t="s">
        <v>524</v>
      </c>
      <c r="F81" s="96" t="s">
        <v>575</v>
      </c>
      <c r="G81" s="109"/>
      <c r="H81" s="110" t="s">
        <v>95</v>
      </c>
      <c r="I81" s="29">
        <v>2017</v>
      </c>
      <c r="J81" s="29">
        <v>2019</v>
      </c>
      <c r="K81" s="247" t="s">
        <v>425</v>
      </c>
      <c r="L81" s="128">
        <v>4556</v>
      </c>
      <c r="M81" s="128"/>
      <c r="N81" s="128">
        <v>4556</v>
      </c>
      <c r="O81" s="93">
        <v>75</v>
      </c>
      <c r="P81" s="93"/>
      <c r="Q81" s="93">
        <v>75</v>
      </c>
      <c r="R81" s="109">
        <v>4025</v>
      </c>
      <c r="S81" s="109"/>
      <c r="T81" s="109">
        <v>1120</v>
      </c>
      <c r="U81" s="109" t="s">
        <v>889</v>
      </c>
      <c r="V81" s="109"/>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1"/>
      <c r="BR81" s="91"/>
      <c r="BS81" s="91"/>
      <c r="BT81" s="91"/>
      <c r="BU81" s="91"/>
      <c r="BV81" s="91"/>
      <c r="BW81" s="91"/>
      <c r="BX81" s="91"/>
      <c r="BY81" s="91"/>
      <c r="BZ81" s="91"/>
      <c r="CA81" s="91"/>
      <c r="CB81" s="91"/>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row>
    <row r="82" spans="1:240" s="91" customFormat="1" ht="25.5">
      <c r="A82" s="92">
        <v>3</v>
      </c>
      <c r="B82" s="248" t="s">
        <v>428</v>
      </c>
      <c r="C82" s="248"/>
      <c r="D82" s="248"/>
      <c r="E82" s="109" t="s">
        <v>524</v>
      </c>
      <c r="F82" s="96" t="s">
        <v>575</v>
      </c>
      <c r="G82" s="109"/>
      <c r="H82" s="110" t="s">
        <v>95</v>
      </c>
      <c r="I82" s="29">
        <v>2017</v>
      </c>
      <c r="J82" s="29">
        <v>2019</v>
      </c>
      <c r="K82" s="247" t="s">
        <v>429</v>
      </c>
      <c r="L82" s="128">
        <v>2488</v>
      </c>
      <c r="M82" s="128"/>
      <c r="N82" s="128">
        <v>2488</v>
      </c>
      <c r="O82" s="93">
        <v>75</v>
      </c>
      <c r="P82" s="93"/>
      <c r="Q82" s="93">
        <v>75</v>
      </c>
      <c r="R82" s="109">
        <v>2164</v>
      </c>
      <c r="S82" s="109"/>
      <c r="T82" s="109">
        <v>650</v>
      </c>
      <c r="U82" s="109" t="s">
        <v>890</v>
      </c>
      <c r="V82" s="109"/>
    </row>
    <row r="83" spans="1:240" s="91" customFormat="1" ht="31.5">
      <c r="A83" s="92">
        <v>4</v>
      </c>
      <c r="B83" s="114" t="s">
        <v>432</v>
      </c>
      <c r="C83" s="114"/>
      <c r="D83" s="114"/>
      <c r="E83" s="109" t="s">
        <v>524</v>
      </c>
      <c r="F83" s="96" t="s">
        <v>575</v>
      </c>
      <c r="G83" s="109"/>
      <c r="H83" s="494" t="s">
        <v>85</v>
      </c>
      <c r="I83" s="29">
        <v>2017</v>
      </c>
      <c r="J83" s="29">
        <v>2019</v>
      </c>
      <c r="K83" s="247" t="s">
        <v>433</v>
      </c>
      <c r="L83" s="128">
        <v>2890</v>
      </c>
      <c r="M83" s="128"/>
      <c r="N83" s="128">
        <v>2890</v>
      </c>
      <c r="O83" s="93">
        <v>75</v>
      </c>
      <c r="P83" s="93"/>
      <c r="Q83" s="93">
        <v>75</v>
      </c>
      <c r="R83" s="109">
        <v>2526</v>
      </c>
      <c r="S83" s="109"/>
      <c r="T83" s="109">
        <v>730</v>
      </c>
      <c r="U83" s="109" t="s">
        <v>759</v>
      </c>
      <c r="V83" s="109"/>
    </row>
    <row r="84" spans="1:240" s="155" customFormat="1" ht="31.5">
      <c r="A84" s="92">
        <v>5</v>
      </c>
      <c r="B84" s="114" t="s">
        <v>434</v>
      </c>
      <c r="C84" s="114"/>
      <c r="D84" s="114"/>
      <c r="E84" s="109" t="s">
        <v>524</v>
      </c>
      <c r="F84" s="96" t="s">
        <v>575</v>
      </c>
      <c r="G84" s="109"/>
      <c r="H84" s="28" t="s">
        <v>24</v>
      </c>
      <c r="I84" s="29">
        <v>2017</v>
      </c>
      <c r="J84" s="29">
        <v>2019</v>
      </c>
      <c r="K84" s="247" t="s">
        <v>435</v>
      </c>
      <c r="L84" s="128">
        <v>2743</v>
      </c>
      <c r="M84" s="128"/>
      <c r="N84" s="128">
        <v>2743</v>
      </c>
      <c r="O84" s="93">
        <v>75</v>
      </c>
      <c r="P84" s="93"/>
      <c r="Q84" s="93">
        <v>75</v>
      </c>
      <c r="R84" s="168">
        <v>2394</v>
      </c>
      <c r="S84" s="168"/>
      <c r="T84" s="168">
        <v>740</v>
      </c>
      <c r="U84" s="477" t="s">
        <v>741</v>
      </c>
      <c r="V84" s="109"/>
      <c r="W84" s="113"/>
      <c r="X84" s="113"/>
      <c r="Y84" s="113"/>
      <c r="Z84" s="113"/>
      <c r="AA84" s="113"/>
      <c r="AB84" s="113"/>
      <c r="AC84" s="113"/>
      <c r="AD84" s="113"/>
      <c r="AE84" s="113"/>
      <c r="AF84" s="113"/>
      <c r="AG84" s="113"/>
      <c r="AH84" s="113"/>
      <c r="AI84" s="113"/>
      <c r="AJ84" s="113"/>
      <c r="AK84" s="113"/>
      <c r="AL84" s="113"/>
      <c r="AM84" s="113"/>
      <c r="AN84" s="113"/>
      <c r="AO84" s="113"/>
      <c r="AP84" s="113"/>
      <c r="AQ84" s="113"/>
      <c r="AR84" s="113"/>
      <c r="AS84" s="113"/>
      <c r="AT84" s="113"/>
      <c r="AU84" s="113"/>
      <c r="AV84" s="113"/>
      <c r="AW84" s="113"/>
      <c r="AX84" s="113"/>
      <c r="AY84" s="113"/>
      <c r="AZ84" s="113"/>
      <c r="BA84" s="113"/>
      <c r="BB84" s="113"/>
      <c r="BC84" s="113"/>
      <c r="BD84" s="113"/>
      <c r="BE84" s="113"/>
      <c r="BF84" s="113"/>
      <c r="BG84" s="113"/>
      <c r="BH84" s="113"/>
      <c r="BI84" s="113"/>
      <c r="BJ84" s="113"/>
      <c r="BK84" s="113"/>
      <c r="BL84" s="113"/>
      <c r="BM84" s="113"/>
      <c r="BN84" s="113"/>
      <c r="BO84" s="113"/>
      <c r="BP84" s="113"/>
      <c r="BQ84" s="113"/>
      <c r="BR84" s="113"/>
      <c r="BS84" s="113"/>
      <c r="BT84" s="113"/>
      <c r="BU84" s="113"/>
      <c r="BV84" s="113"/>
      <c r="BW84" s="113"/>
      <c r="BX84" s="113"/>
      <c r="BY84" s="113"/>
      <c r="BZ84" s="113"/>
      <c r="CA84" s="113"/>
      <c r="CB84" s="113"/>
      <c r="CC84" s="113"/>
      <c r="CD84" s="113"/>
      <c r="CE84" s="113"/>
      <c r="CF84" s="113"/>
      <c r="CG84" s="113"/>
      <c r="CH84" s="113"/>
      <c r="CI84" s="113"/>
      <c r="CJ84" s="113"/>
      <c r="CK84" s="113"/>
      <c r="CL84" s="113"/>
      <c r="CM84" s="113"/>
      <c r="CN84" s="113"/>
      <c r="CO84" s="113"/>
      <c r="CP84" s="113"/>
      <c r="CQ84" s="113"/>
      <c r="CR84" s="113"/>
      <c r="CS84" s="113"/>
      <c r="CT84" s="113"/>
      <c r="CU84" s="113"/>
      <c r="CV84" s="113"/>
      <c r="CW84" s="113"/>
      <c r="CX84" s="113"/>
      <c r="CY84" s="113"/>
      <c r="CZ84" s="113"/>
      <c r="DA84" s="113"/>
      <c r="DB84" s="113"/>
      <c r="DC84" s="113"/>
      <c r="DD84" s="113"/>
      <c r="DE84" s="113"/>
      <c r="DF84" s="113"/>
      <c r="DG84" s="113"/>
      <c r="DH84" s="113"/>
      <c r="DI84" s="113"/>
      <c r="DJ84" s="113"/>
      <c r="DK84" s="113"/>
      <c r="DL84" s="113"/>
      <c r="DM84" s="113"/>
      <c r="DN84" s="113"/>
      <c r="DO84" s="113"/>
      <c r="DP84" s="113"/>
      <c r="DQ84" s="113"/>
      <c r="DR84" s="113"/>
      <c r="DS84" s="113"/>
      <c r="DT84" s="113"/>
      <c r="DU84" s="113"/>
      <c r="DV84" s="113"/>
      <c r="DW84" s="113"/>
      <c r="DX84" s="113"/>
      <c r="DY84" s="113"/>
      <c r="DZ84" s="113"/>
      <c r="EA84" s="113"/>
      <c r="EB84" s="113"/>
      <c r="EC84" s="113"/>
      <c r="ED84" s="113"/>
      <c r="EE84" s="113"/>
      <c r="EF84" s="113"/>
      <c r="EG84" s="113"/>
      <c r="EH84" s="113"/>
      <c r="EI84" s="113"/>
      <c r="EJ84" s="113"/>
      <c r="EK84" s="113"/>
      <c r="EL84" s="113"/>
      <c r="EM84" s="113"/>
      <c r="EN84" s="113"/>
      <c r="EO84" s="113"/>
      <c r="EP84" s="113"/>
      <c r="EQ84" s="113"/>
      <c r="ER84" s="113"/>
      <c r="ES84" s="113"/>
      <c r="ET84" s="113"/>
      <c r="EU84" s="113"/>
      <c r="EV84" s="113"/>
      <c r="EW84" s="113"/>
      <c r="EX84" s="113"/>
      <c r="EY84" s="113"/>
      <c r="EZ84" s="113"/>
      <c r="FA84" s="113"/>
      <c r="FB84" s="113"/>
      <c r="FC84" s="113"/>
      <c r="FD84" s="113"/>
      <c r="FE84" s="113"/>
      <c r="FF84" s="113"/>
      <c r="FG84" s="113"/>
      <c r="FH84" s="113"/>
      <c r="FI84" s="113"/>
      <c r="FJ84" s="113"/>
      <c r="FK84" s="113"/>
      <c r="FL84" s="113"/>
      <c r="FM84" s="113"/>
      <c r="FN84" s="113"/>
      <c r="FO84" s="113"/>
      <c r="FP84" s="113"/>
      <c r="FQ84" s="113"/>
      <c r="FR84" s="113"/>
      <c r="FS84" s="113"/>
      <c r="FT84" s="113"/>
      <c r="FU84" s="113"/>
      <c r="FV84" s="113"/>
      <c r="FW84" s="113"/>
      <c r="FX84" s="113"/>
      <c r="FY84" s="113"/>
      <c r="FZ84" s="113"/>
      <c r="GA84" s="113"/>
      <c r="GB84" s="113"/>
      <c r="GC84" s="113"/>
      <c r="GD84" s="113"/>
      <c r="GE84" s="113"/>
      <c r="GF84" s="113"/>
      <c r="GG84" s="113"/>
      <c r="GH84" s="113"/>
      <c r="GI84" s="113"/>
      <c r="GJ84" s="113"/>
      <c r="GK84" s="113"/>
      <c r="GL84" s="113"/>
      <c r="GM84" s="113"/>
      <c r="GN84" s="113"/>
      <c r="GO84" s="113"/>
      <c r="GP84" s="113"/>
      <c r="GQ84" s="113"/>
      <c r="GR84" s="113"/>
      <c r="GS84" s="113"/>
      <c r="GT84" s="113"/>
      <c r="GU84" s="113"/>
      <c r="GV84" s="113"/>
      <c r="GW84" s="113"/>
      <c r="GX84" s="113"/>
      <c r="GY84" s="113"/>
      <c r="GZ84" s="113"/>
      <c r="HA84" s="113"/>
      <c r="HB84" s="113"/>
      <c r="HC84" s="113"/>
      <c r="HD84" s="113"/>
      <c r="HE84" s="113"/>
      <c r="HF84" s="113"/>
      <c r="HG84" s="113"/>
      <c r="HH84" s="113"/>
      <c r="HI84" s="113"/>
      <c r="HJ84" s="113"/>
      <c r="HK84" s="113"/>
      <c r="HL84" s="113"/>
      <c r="HM84" s="113"/>
      <c r="HN84" s="113"/>
      <c r="HO84" s="113"/>
      <c r="HP84" s="113"/>
      <c r="HQ84" s="113"/>
      <c r="HR84" s="113"/>
      <c r="HS84" s="113"/>
      <c r="HT84" s="113"/>
      <c r="HU84" s="113"/>
      <c r="HV84" s="113"/>
      <c r="HW84" s="113"/>
      <c r="HX84" s="113"/>
      <c r="HY84" s="113"/>
      <c r="HZ84" s="113"/>
      <c r="IA84" s="113"/>
      <c r="IB84" s="113"/>
      <c r="IC84" s="113"/>
      <c r="ID84" s="113"/>
      <c r="IE84" s="113"/>
      <c r="IF84" s="113"/>
    </row>
    <row r="85" spans="1:240" s="91" customFormat="1" ht="31.5">
      <c r="A85" s="92">
        <v>6</v>
      </c>
      <c r="B85" s="248" t="s">
        <v>436</v>
      </c>
      <c r="C85" s="248"/>
      <c r="D85" s="248"/>
      <c r="E85" s="109" t="s">
        <v>524</v>
      </c>
      <c r="F85" s="96" t="s">
        <v>575</v>
      </c>
      <c r="G85" s="109"/>
      <c r="H85" s="110" t="s">
        <v>95</v>
      </c>
      <c r="I85" s="29">
        <v>2017</v>
      </c>
      <c r="J85" s="29">
        <v>2019</v>
      </c>
      <c r="K85" s="247" t="s">
        <v>437</v>
      </c>
      <c r="L85" s="93">
        <v>5000</v>
      </c>
      <c r="M85" s="93"/>
      <c r="N85" s="93">
        <v>5000</v>
      </c>
      <c r="O85" s="93">
        <v>170</v>
      </c>
      <c r="P85" s="93"/>
      <c r="Q85" s="93">
        <v>170</v>
      </c>
      <c r="R85" s="168">
        <v>4330</v>
      </c>
      <c r="S85" s="168"/>
      <c r="T85" s="168">
        <v>1200</v>
      </c>
      <c r="U85" s="109" t="s">
        <v>891</v>
      </c>
      <c r="V85" s="109"/>
    </row>
    <row r="86" spans="1:240" s="155" customFormat="1" ht="31.5">
      <c r="A86" s="92">
        <v>7</v>
      </c>
      <c r="B86" s="114" t="s">
        <v>440</v>
      </c>
      <c r="C86" s="114"/>
      <c r="D86" s="114"/>
      <c r="E86" s="109" t="s">
        <v>524</v>
      </c>
      <c r="F86" s="96" t="s">
        <v>575</v>
      </c>
      <c r="G86" s="109"/>
      <c r="H86" s="110" t="s">
        <v>95</v>
      </c>
      <c r="I86" s="29">
        <v>2017</v>
      </c>
      <c r="J86" s="29">
        <v>2019</v>
      </c>
      <c r="K86" s="247" t="s">
        <v>441</v>
      </c>
      <c r="L86" s="93">
        <v>2952</v>
      </c>
      <c r="M86" s="93"/>
      <c r="N86" s="93">
        <v>2952</v>
      </c>
      <c r="O86" s="93">
        <v>75</v>
      </c>
      <c r="P86" s="93"/>
      <c r="Q86" s="93">
        <v>75</v>
      </c>
      <c r="R86" s="168">
        <v>2582</v>
      </c>
      <c r="S86" s="168"/>
      <c r="T86" s="168">
        <v>750</v>
      </c>
      <c r="U86" s="477" t="s">
        <v>892</v>
      </c>
      <c r="V86" s="109"/>
      <c r="W86" s="113"/>
      <c r="X86" s="113"/>
      <c r="Y86" s="113"/>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13"/>
      <c r="BI86" s="113"/>
      <c r="BJ86" s="113"/>
      <c r="BK86" s="113"/>
      <c r="BL86" s="113"/>
      <c r="BM86" s="113"/>
      <c r="BN86" s="113"/>
      <c r="BO86" s="113"/>
      <c r="BP86" s="113"/>
      <c r="BQ86" s="113"/>
      <c r="BR86" s="113"/>
      <c r="BS86" s="113"/>
      <c r="BT86" s="113"/>
      <c r="BU86" s="113"/>
      <c r="BV86" s="113"/>
      <c r="BW86" s="113"/>
      <c r="BX86" s="113"/>
      <c r="BY86" s="113"/>
      <c r="BZ86" s="113"/>
      <c r="CA86" s="113"/>
      <c r="CB86" s="113"/>
      <c r="CC86" s="113"/>
      <c r="CD86" s="113"/>
      <c r="CE86" s="113"/>
      <c r="CF86" s="113"/>
      <c r="CG86" s="113"/>
      <c r="CH86" s="113"/>
      <c r="CI86" s="113"/>
      <c r="CJ86" s="113"/>
      <c r="CK86" s="113"/>
      <c r="CL86" s="113"/>
      <c r="CM86" s="113"/>
      <c r="CN86" s="113"/>
      <c r="CO86" s="113"/>
      <c r="CP86" s="113"/>
      <c r="CQ86" s="113"/>
      <c r="CR86" s="113"/>
      <c r="CS86" s="113"/>
      <c r="CT86" s="113"/>
      <c r="CU86" s="113"/>
      <c r="CV86" s="113"/>
      <c r="CW86" s="113"/>
      <c r="CX86" s="113"/>
      <c r="CY86" s="113"/>
      <c r="CZ86" s="113"/>
      <c r="DA86" s="113"/>
      <c r="DB86" s="113"/>
      <c r="DC86" s="113"/>
      <c r="DD86" s="113"/>
      <c r="DE86" s="113"/>
      <c r="DF86" s="113"/>
      <c r="DG86" s="113"/>
      <c r="DH86" s="113"/>
      <c r="DI86" s="113"/>
      <c r="DJ86" s="113"/>
      <c r="DK86" s="113"/>
      <c r="DL86" s="113"/>
      <c r="DM86" s="113"/>
      <c r="DN86" s="113"/>
      <c r="DO86" s="113"/>
      <c r="DP86" s="113"/>
      <c r="DQ86" s="113"/>
      <c r="DR86" s="113"/>
      <c r="DS86" s="113"/>
      <c r="DT86" s="113"/>
      <c r="DU86" s="113"/>
      <c r="DV86" s="113"/>
      <c r="DW86" s="113"/>
      <c r="DX86" s="113"/>
      <c r="DY86" s="113"/>
      <c r="DZ86" s="113"/>
      <c r="EA86" s="113"/>
      <c r="EB86" s="113"/>
      <c r="EC86" s="113"/>
      <c r="ED86" s="113"/>
      <c r="EE86" s="113"/>
      <c r="EF86" s="113"/>
      <c r="EG86" s="113"/>
      <c r="EH86" s="113"/>
      <c r="EI86" s="113"/>
      <c r="EJ86" s="113"/>
      <c r="EK86" s="113"/>
      <c r="EL86" s="113"/>
      <c r="EM86" s="113"/>
      <c r="EN86" s="113"/>
      <c r="EO86" s="113"/>
      <c r="EP86" s="113"/>
      <c r="EQ86" s="113"/>
      <c r="ER86" s="113"/>
      <c r="ES86" s="113"/>
      <c r="ET86" s="113"/>
      <c r="EU86" s="113"/>
      <c r="EV86" s="113"/>
      <c r="EW86" s="113"/>
      <c r="EX86" s="113"/>
      <c r="EY86" s="113"/>
      <c r="EZ86" s="113"/>
      <c r="FA86" s="113"/>
      <c r="FB86" s="113"/>
      <c r="FC86" s="113"/>
      <c r="FD86" s="113"/>
      <c r="FE86" s="113"/>
      <c r="FF86" s="113"/>
      <c r="FG86" s="113"/>
      <c r="FH86" s="113"/>
      <c r="FI86" s="113"/>
      <c r="FJ86" s="113"/>
      <c r="FK86" s="113"/>
      <c r="FL86" s="113"/>
      <c r="FM86" s="113"/>
      <c r="FN86" s="113"/>
      <c r="FO86" s="113"/>
      <c r="FP86" s="113"/>
      <c r="FQ86" s="113"/>
      <c r="FR86" s="113"/>
      <c r="FS86" s="113"/>
      <c r="FT86" s="113"/>
      <c r="FU86" s="113"/>
      <c r="FV86" s="113"/>
      <c r="FW86" s="113"/>
      <c r="FX86" s="113"/>
      <c r="FY86" s="113"/>
      <c r="FZ86" s="113"/>
      <c r="GA86" s="113"/>
      <c r="GB86" s="113"/>
      <c r="GC86" s="113"/>
      <c r="GD86" s="113"/>
      <c r="GE86" s="113"/>
      <c r="GF86" s="113"/>
      <c r="GG86" s="113"/>
      <c r="GH86" s="113"/>
      <c r="GI86" s="113"/>
      <c r="GJ86" s="113"/>
      <c r="GK86" s="113"/>
      <c r="GL86" s="113"/>
      <c r="GM86" s="113"/>
      <c r="GN86" s="113"/>
      <c r="GO86" s="113"/>
      <c r="GP86" s="113"/>
      <c r="GQ86" s="113"/>
      <c r="GR86" s="113"/>
      <c r="GS86" s="113"/>
      <c r="GT86" s="113"/>
      <c r="GU86" s="113"/>
      <c r="GV86" s="113"/>
      <c r="GW86" s="113"/>
      <c r="GX86" s="113"/>
      <c r="GY86" s="113"/>
      <c r="GZ86" s="113"/>
      <c r="HA86" s="113"/>
      <c r="HB86" s="113"/>
      <c r="HC86" s="113"/>
      <c r="HD86" s="113"/>
      <c r="HE86" s="113"/>
      <c r="HF86" s="113"/>
      <c r="HG86" s="113"/>
      <c r="HH86" s="113"/>
      <c r="HI86" s="113"/>
      <c r="HJ86" s="113"/>
      <c r="HK86" s="113"/>
      <c r="HL86" s="113"/>
      <c r="HM86" s="113"/>
      <c r="HN86" s="113"/>
      <c r="HO86" s="113"/>
      <c r="HP86" s="113"/>
      <c r="HQ86" s="113"/>
      <c r="HR86" s="113"/>
      <c r="HS86" s="113"/>
      <c r="HT86" s="113"/>
      <c r="HU86" s="113"/>
      <c r="HV86" s="113"/>
      <c r="HW86" s="113"/>
      <c r="HX86" s="113"/>
      <c r="HY86" s="113"/>
      <c r="HZ86" s="113"/>
      <c r="IA86" s="113"/>
      <c r="IB86" s="113"/>
      <c r="IC86" s="113"/>
      <c r="ID86" s="113"/>
      <c r="IE86" s="113"/>
      <c r="IF86" s="113"/>
    </row>
    <row r="87" spans="1:240" s="113" customFormat="1" ht="31.5">
      <c r="A87" s="92">
        <v>8</v>
      </c>
      <c r="B87" s="114" t="s">
        <v>444</v>
      </c>
      <c r="C87" s="114"/>
      <c r="D87" s="114"/>
      <c r="E87" s="109" t="s">
        <v>524</v>
      </c>
      <c r="F87" s="96" t="s">
        <v>575</v>
      </c>
      <c r="G87" s="495"/>
      <c r="H87" s="66" t="s">
        <v>15</v>
      </c>
      <c r="I87" s="29">
        <v>2017</v>
      </c>
      <c r="J87" s="29">
        <v>2019</v>
      </c>
      <c r="K87" s="496" t="s">
        <v>445</v>
      </c>
      <c r="L87" s="128">
        <v>3891</v>
      </c>
      <c r="M87" s="128"/>
      <c r="N87" s="128">
        <v>3891</v>
      </c>
      <c r="O87" s="93">
        <v>100</v>
      </c>
      <c r="P87" s="93"/>
      <c r="Q87" s="93">
        <v>100</v>
      </c>
      <c r="R87" s="168">
        <v>3402</v>
      </c>
      <c r="S87" s="168"/>
      <c r="T87" s="168">
        <v>950</v>
      </c>
      <c r="U87" s="477" t="s">
        <v>893</v>
      </c>
      <c r="V87" s="109"/>
      <c r="W87" s="155"/>
      <c r="X87" s="155"/>
      <c r="Y87" s="155"/>
      <c r="Z87" s="155"/>
      <c r="AA87" s="155"/>
      <c r="AB87" s="155"/>
      <c r="AC87" s="155"/>
      <c r="AD87" s="155"/>
      <c r="AE87" s="155"/>
      <c r="AF87" s="155"/>
      <c r="AG87" s="155"/>
      <c r="AH87" s="155"/>
      <c r="AI87" s="155"/>
      <c r="AJ87" s="155"/>
      <c r="AK87" s="155"/>
      <c r="AL87" s="155"/>
      <c r="AM87" s="155"/>
      <c r="AN87" s="155"/>
      <c r="AO87" s="155"/>
      <c r="AP87" s="155"/>
      <c r="AQ87" s="155"/>
      <c r="AR87" s="155"/>
      <c r="AS87" s="155"/>
      <c r="AT87" s="155"/>
      <c r="AU87" s="155"/>
      <c r="AV87" s="155"/>
      <c r="AW87" s="155"/>
      <c r="AX87" s="155"/>
      <c r="AY87" s="155"/>
      <c r="AZ87" s="155"/>
      <c r="BA87" s="155"/>
      <c r="BB87" s="155"/>
      <c r="BC87" s="155"/>
      <c r="BD87" s="155"/>
      <c r="BE87" s="155"/>
      <c r="BF87" s="155"/>
      <c r="BG87" s="155"/>
      <c r="BH87" s="155"/>
      <c r="BI87" s="155"/>
      <c r="BJ87" s="155"/>
      <c r="BK87" s="155"/>
      <c r="BL87" s="155"/>
      <c r="BM87" s="155"/>
      <c r="BN87" s="155"/>
      <c r="BO87" s="155"/>
      <c r="BP87" s="155"/>
      <c r="BQ87" s="155"/>
      <c r="BR87" s="155"/>
      <c r="BS87" s="155"/>
      <c r="BT87" s="155"/>
      <c r="BU87" s="155"/>
      <c r="BV87" s="155"/>
      <c r="BW87" s="155"/>
      <c r="BX87" s="155"/>
      <c r="BY87" s="155"/>
      <c r="BZ87" s="155"/>
      <c r="CA87" s="155"/>
      <c r="CB87" s="155"/>
      <c r="CC87" s="155"/>
      <c r="CD87" s="155"/>
      <c r="CE87" s="155"/>
      <c r="CF87" s="155"/>
      <c r="CG87" s="155"/>
      <c r="CH87" s="155"/>
      <c r="CI87" s="155"/>
      <c r="CJ87" s="155"/>
      <c r="CK87" s="155"/>
      <c r="CL87" s="155"/>
      <c r="CM87" s="155"/>
      <c r="CN87" s="155"/>
      <c r="CO87" s="155"/>
      <c r="CP87" s="155"/>
      <c r="CQ87" s="155"/>
      <c r="CR87" s="155"/>
      <c r="CS87" s="155"/>
      <c r="CT87" s="155"/>
      <c r="CU87" s="155"/>
      <c r="CV87" s="155"/>
      <c r="CW87" s="155"/>
      <c r="CX87" s="155"/>
      <c r="CY87" s="155"/>
      <c r="CZ87" s="155"/>
      <c r="DA87" s="155"/>
      <c r="DB87" s="155"/>
      <c r="DC87" s="155"/>
      <c r="DD87" s="155"/>
      <c r="DE87" s="155"/>
      <c r="DF87" s="155"/>
      <c r="DG87" s="155"/>
      <c r="DH87" s="155"/>
      <c r="DI87" s="155"/>
      <c r="DJ87" s="155"/>
      <c r="DK87" s="155"/>
      <c r="DL87" s="155"/>
      <c r="DM87" s="155"/>
      <c r="DN87" s="155"/>
      <c r="DO87" s="155"/>
      <c r="DP87" s="155"/>
      <c r="DQ87" s="155"/>
      <c r="DR87" s="155"/>
      <c r="DS87" s="155"/>
      <c r="DT87" s="155"/>
      <c r="DU87" s="155"/>
      <c r="DV87" s="155"/>
      <c r="DW87" s="155"/>
      <c r="DX87" s="155"/>
      <c r="DY87" s="155"/>
      <c r="DZ87" s="155"/>
      <c r="EA87" s="155"/>
      <c r="EB87" s="155"/>
      <c r="EC87" s="155"/>
      <c r="ED87" s="155"/>
      <c r="EE87" s="155"/>
      <c r="EF87" s="155"/>
      <c r="EG87" s="155"/>
      <c r="EH87" s="155"/>
      <c r="EI87" s="155"/>
      <c r="EJ87" s="155"/>
      <c r="EK87" s="155"/>
      <c r="EL87" s="155"/>
      <c r="EM87" s="155"/>
      <c r="EN87" s="155"/>
      <c r="EO87" s="155"/>
      <c r="EP87" s="155"/>
      <c r="EQ87" s="155"/>
      <c r="ER87" s="155"/>
      <c r="ES87" s="155"/>
      <c r="ET87" s="155"/>
      <c r="EU87" s="155"/>
      <c r="EV87" s="155"/>
      <c r="EW87" s="155"/>
      <c r="EX87" s="155"/>
      <c r="EY87" s="155"/>
      <c r="EZ87" s="155"/>
      <c r="FA87" s="155"/>
      <c r="FB87" s="155"/>
      <c r="FC87" s="155"/>
      <c r="FD87" s="155"/>
      <c r="FE87" s="155"/>
      <c r="FF87" s="155"/>
      <c r="FG87" s="155"/>
      <c r="FH87" s="155"/>
      <c r="FI87" s="155"/>
      <c r="FJ87" s="155"/>
      <c r="FK87" s="155"/>
      <c r="FL87" s="155"/>
      <c r="FM87" s="155"/>
      <c r="FN87" s="155"/>
      <c r="FO87" s="155"/>
      <c r="FP87" s="155"/>
      <c r="FQ87" s="155"/>
      <c r="FR87" s="155"/>
      <c r="FS87" s="155"/>
      <c r="FT87" s="155"/>
      <c r="FU87" s="155"/>
      <c r="FV87" s="155"/>
      <c r="FW87" s="155"/>
      <c r="FX87" s="155"/>
      <c r="FY87" s="155"/>
      <c r="FZ87" s="155"/>
      <c r="GA87" s="155"/>
      <c r="GB87" s="155"/>
      <c r="GC87" s="155"/>
      <c r="GD87" s="155"/>
      <c r="GE87" s="155"/>
      <c r="GF87" s="155"/>
      <c r="GG87" s="155"/>
      <c r="GH87" s="155"/>
      <c r="GI87" s="155"/>
      <c r="GJ87" s="155"/>
      <c r="GK87" s="155"/>
      <c r="GL87" s="155"/>
      <c r="GM87" s="155"/>
      <c r="GN87" s="155"/>
      <c r="GO87" s="155"/>
      <c r="GP87" s="155"/>
      <c r="GQ87" s="155"/>
      <c r="GR87" s="155"/>
      <c r="GS87" s="155"/>
      <c r="GT87" s="155"/>
      <c r="GU87" s="155"/>
      <c r="GV87" s="155"/>
      <c r="GW87" s="155"/>
      <c r="GX87" s="155"/>
      <c r="GY87" s="155"/>
      <c r="GZ87" s="155"/>
      <c r="HA87" s="155"/>
      <c r="HB87" s="155"/>
      <c r="HC87" s="155"/>
      <c r="HD87" s="155"/>
      <c r="HE87" s="155"/>
      <c r="HF87" s="155"/>
      <c r="HG87" s="155"/>
      <c r="HH87" s="155"/>
      <c r="HI87" s="155"/>
      <c r="HJ87" s="155"/>
      <c r="HK87" s="155"/>
      <c r="HL87" s="155"/>
      <c r="HM87" s="155"/>
      <c r="HN87" s="155"/>
      <c r="HO87" s="155"/>
      <c r="HP87" s="155"/>
      <c r="HQ87" s="155"/>
      <c r="HR87" s="155"/>
      <c r="HS87" s="155"/>
      <c r="HT87" s="155"/>
      <c r="HU87" s="155"/>
      <c r="HV87" s="155"/>
      <c r="HW87" s="155"/>
      <c r="HX87" s="155"/>
      <c r="HY87" s="155"/>
      <c r="HZ87" s="155"/>
      <c r="IA87" s="155"/>
      <c r="IB87" s="155"/>
      <c r="IC87" s="155"/>
      <c r="ID87" s="155"/>
      <c r="IE87" s="155"/>
      <c r="IF87" s="155"/>
    </row>
    <row r="88" spans="1:240" s="155" customFormat="1" ht="25.5">
      <c r="A88" s="92">
        <v>9</v>
      </c>
      <c r="B88" s="114" t="s">
        <v>446</v>
      </c>
      <c r="C88" s="114"/>
      <c r="D88" s="114"/>
      <c r="E88" s="109" t="s">
        <v>524</v>
      </c>
      <c r="F88" s="96" t="s">
        <v>575</v>
      </c>
      <c r="G88" s="109"/>
      <c r="H88" s="110" t="s">
        <v>95</v>
      </c>
      <c r="I88" s="29">
        <v>2017</v>
      </c>
      <c r="J88" s="29">
        <v>2019</v>
      </c>
      <c r="K88" s="496" t="s">
        <v>447</v>
      </c>
      <c r="L88" s="128">
        <v>3637</v>
      </c>
      <c r="M88" s="128"/>
      <c r="N88" s="128">
        <v>3637</v>
      </c>
      <c r="O88" s="93">
        <v>75</v>
      </c>
      <c r="P88" s="93"/>
      <c r="Q88" s="93">
        <v>75</v>
      </c>
      <c r="R88" s="109">
        <v>3198</v>
      </c>
      <c r="S88" s="109"/>
      <c r="T88" s="168">
        <v>920</v>
      </c>
      <c r="U88" s="477" t="s">
        <v>894</v>
      </c>
      <c r="V88" s="109"/>
      <c r="W88" s="113"/>
      <c r="X88" s="113"/>
      <c r="Y88" s="113"/>
      <c r="Z88" s="113"/>
      <c r="AA88" s="113"/>
      <c r="AB88" s="113"/>
      <c r="AC88" s="113"/>
      <c r="AD88" s="113"/>
      <c r="AE88" s="113"/>
      <c r="AF88" s="113"/>
      <c r="AG88" s="113"/>
      <c r="AH88" s="113"/>
      <c r="AI88" s="113"/>
      <c r="AJ88" s="113"/>
      <c r="AK88" s="113"/>
      <c r="AL88" s="113"/>
      <c r="AM88" s="113"/>
      <c r="AN88" s="113"/>
      <c r="AO88" s="113"/>
      <c r="AP88" s="113"/>
      <c r="AQ88" s="113"/>
      <c r="AR88" s="113"/>
      <c r="AS88" s="113"/>
      <c r="AT88" s="113"/>
      <c r="AU88" s="113"/>
      <c r="AV88" s="113"/>
      <c r="AW88" s="113"/>
      <c r="AX88" s="113"/>
      <c r="AY88" s="113"/>
      <c r="AZ88" s="113"/>
      <c r="BA88" s="113"/>
      <c r="BB88" s="113"/>
      <c r="BC88" s="113"/>
      <c r="BD88" s="113"/>
      <c r="BE88" s="113"/>
      <c r="BF88" s="113"/>
      <c r="BG88" s="113"/>
      <c r="BH88" s="113"/>
      <c r="BI88" s="113"/>
      <c r="BJ88" s="113"/>
      <c r="BK88" s="113"/>
      <c r="BL88" s="113"/>
      <c r="BM88" s="113"/>
      <c r="BN88" s="113"/>
      <c r="BO88" s="113"/>
      <c r="BP88" s="113"/>
      <c r="BQ88" s="113"/>
      <c r="BR88" s="113"/>
      <c r="BS88" s="113"/>
      <c r="BT88" s="113"/>
      <c r="BU88" s="113"/>
      <c r="BV88" s="113"/>
      <c r="BW88" s="113"/>
      <c r="BX88" s="113"/>
      <c r="BY88" s="113"/>
      <c r="BZ88" s="113"/>
      <c r="CA88" s="113"/>
      <c r="CB88" s="113"/>
      <c r="CC88" s="113"/>
      <c r="CD88" s="113"/>
      <c r="CE88" s="113"/>
      <c r="CF88" s="113"/>
      <c r="CG88" s="113"/>
      <c r="CH88" s="113"/>
      <c r="CI88" s="113"/>
      <c r="CJ88" s="113"/>
      <c r="CK88" s="113"/>
      <c r="CL88" s="113"/>
      <c r="CM88" s="113"/>
      <c r="CN88" s="113"/>
      <c r="CO88" s="113"/>
      <c r="CP88" s="113"/>
      <c r="CQ88" s="113"/>
      <c r="CR88" s="113"/>
      <c r="CS88" s="113"/>
      <c r="CT88" s="113"/>
      <c r="CU88" s="113"/>
      <c r="CV88" s="113"/>
      <c r="CW88" s="113"/>
      <c r="CX88" s="113"/>
      <c r="CY88" s="113"/>
      <c r="CZ88" s="113"/>
      <c r="DA88" s="113"/>
      <c r="DB88" s="113"/>
      <c r="DC88" s="113"/>
      <c r="DD88" s="113"/>
      <c r="DE88" s="113"/>
      <c r="DF88" s="113"/>
      <c r="DG88" s="113"/>
      <c r="DH88" s="113"/>
      <c r="DI88" s="113"/>
      <c r="DJ88" s="113"/>
      <c r="DK88" s="113"/>
      <c r="DL88" s="113"/>
      <c r="DM88" s="113"/>
      <c r="DN88" s="113"/>
      <c r="DO88" s="113"/>
      <c r="DP88" s="113"/>
      <c r="DQ88" s="113"/>
      <c r="DR88" s="113"/>
      <c r="DS88" s="113"/>
      <c r="DT88" s="113"/>
      <c r="DU88" s="113"/>
      <c r="DV88" s="113"/>
      <c r="DW88" s="113"/>
      <c r="DX88" s="113"/>
      <c r="DY88" s="113"/>
      <c r="DZ88" s="113"/>
      <c r="EA88" s="113"/>
      <c r="EB88" s="113"/>
      <c r="EC88" s="113"/>
      <c r="ED88" s="113"/>
      <c r="EE88" s="113"/>
      <c r="EF88" s="113"/>
      <c r="EG88" s="113"/>
      <c r="EH88" s="113"/>
      <c r="EI88" s="113"/>
      <c r="EJ88" s="113"/>
      <c r="EK88" s="113"/>
      <c r="EL88" s="113"/>
      <c r="EM88" s="113"/>
      <c r="EN88" s="113"/>
      <c r="EO88" s="113"/>
      <c r="EP88" s="113"/>
      <c r="EQ88" s="113"/>
      <c r="ER88" s="113"/>
      <c r="ES88" s="113"/>
      <c r="ET88" s="113"/>
      <c r="EU88" s="113"/>
      <c r="EV88" s="113"/>
      <c r="EW88" s="113"/>
      <c r="EX88" s="113"/>
      <c r="EY88" s="113"/>
      <c r="EZ88" s="113"/>
      <c r="FA88" s="113"/>
      <c r="FB88" s="113"/>
      <c r="FC88" s="113"/>
      <c r="FD88" s="113"/>
      <c r="FE88" s="113"/>
      <c r="FF88" s="113"/>
      <c r="FG88" s="113"/>
      <c r="FH88" s="113"/>
      <c r="FI88" s="113"/>
      <c r="FJ88" s="113"/>
      <c r="FK88" s="113"/>
      <c r="FL88" s="113"/>
      <c r="FM88" s="113"/>
      <c r="FN88" s="113"/>
      <c r="FO88" s="113"/>
      <c r="FP88" s="113"/>
      <c r="FQ88" s="113"/>
      <c r="FR88" s="113"/>
      <c r="FS88" s="113"/>
      <c r="FT88" s="113"/>
      <c r="FU88" s="113"/>
      <c r="FV88" s="113"/>
      <c r="FW88" s="113"/>
      <c r="FX88" s="113"/>
      <c r="FY88" s="113"/>
      <c r="FZ88" s="113"/>
      <c r="GA88" s="113"/>
      <c r="GB88" s="113"/>
      <c r="GC88" s="113"/>
      <c r="GD88" s="113"/>
      <c r="GE88" s="113"/>
      <c r="GF88" s="113"/>
      <c r="GG88" s="113"/>
      <c r="GH88" s="113"/>
      <c r="GI88" s="113"/>
      <c r="GJ88" s="113"/>
      <c r="GK88" s="113"/>
      <c r="GL88" s="113"/>
      <c r="GM88" s="113"/>
      <c r="GN88" s="113"/>
      <c r="GO88" s="113"/>
      <c r="GP88" s="113"/>
      <c r="GQ88" s="113"/>
      <c r="GR88" s="113"/>
      <c r="GS88" s="113"/>
      <c r="GT88" s="113"/>
      <c r="GU88" s="113"/>
      <c r="GV88" s="113"/>
      <c r="GW88" s="113"/>
      <c r="GX88" s="113"/>
      <c r="GY88" s="113"/>
      <c r="GZ88" s="113"/>
      <c r="HA88" s="113"/>
      <c r="HB88" s="113"/>
      <c r="HC88" s="113"/>
      <c r="HD88" s="113"/>
      <c r="HE88" s="113"/>
      <c r="HF88" s="113"/>
      <c r="HG88" s="113"/>
      <c r="HH88" s="113"/>
      <c r="HI88" s="113"/>
      <c r="HJ88" s="113"/>
      <c r="HK88" s="113"/>
      <c r="HL88" s="113"/>
      <c r="HM88" s="113"/>
      <c r="HN88" s="113"/>
      <c r="HO88" s="113"/>
      <c r="HP88" s="113"/>
      <c r="HQ88" s="113"/>
      <c r="HR88" s="113"/>
      <c r="HS88" s="113"/>
      <c r="HT88" s="113"/>
      <c r="HU88" s="113"/>
      <c r="HV88" s="113"/>
      <c r="HW88" s="113"/>
      <c r="HX88" s="113"/>
      <c r="HY88" s="113"/>
      <c r="HZ88" s="113"/>
      <c r="IA88" s="113"/>
      <c r="IB88" s="113"/>
      <c r="IC88" s="113"/>
      <c r="ID88" s="113"/>
      <c r="IE88" s="113"/>
      <c r="IF88" s="113"/>
    </row>
    <row r="89" spans="1:240" s="155" customFormat="1" ht="31.5">
      <c r="A89" s="92">
        <v>10</v>
      </c>
      <c r="B89" s="114" t="s">
        <v>448</v>
      </c>
      <c r="C89" s="114"/>
      <c r="D89" s="114"/>
      <c r="E89" s="109" t="s">
        <v>524</v>
      </c>
      <c r="F89" s="96" t="s">
        <v>575</v>
      </c>
      <c r="G89" s="109"/>
      <c r="H89" s="25" t="s">
        <v>10</v>
      </c>
      <c r="I89" s="29">
        <v>2017</v>
      </c>
      <c r="J89" s="29">
        <v>2019</v>
      </c>
      <c r="K89" s="496" t="s">
        <v>449</v>
      </c>
      <c r="L89" s="128">
        <v>3523</v>
      </c>
      <c r="M89" s="128"/>
      <c r="N89" s="128">
        <v>3523</v>
      </c>
      <c r="O89" s="93">
        <v>100</v>
      </c>
      <c r="P89" s="93"/>
      <c r="Q89" s="93">
        <v>100</v>
      </c>
      <c r="R89" s="168">
        <v>3071</v>
      </c>
      <c r="S89" s="168"/>
      <c r="T89" s="168">
        <v>900</v>
      </c>
      <c r="U89" s="477" t="s">
        <v>895</v>
      </c>
      <c r="V89" s="109"/>
    </row>
    <row r="90" spans="1:240" s="155" customFormat="1" ht="25.5">
      <c r="A90" s="92">
        <v>11</v>
      </c>
      <c r="B90" s="114" t="s">
        <v>450</v>
      </c>
      <c r="C90" s="114"/>
      <c r="D90" s="114"/>
      <c r="E90" s="109" t="s">
        <v>524</v>
      </c>
      <c r="F90" s="96" t="s">
        <v>575</v>
      </c>
      <c r="G90" s="109"/>
      <c r="H90" s="66" t="s">
        <v>101</v>
      </c>
      <c r="I90" s="29">
        <v>2017</v>
      </c>
      <c r="J90" s="29">
        <v>2019</v>
      </c>
      <c r="K90" s="170" t="s">
        <v>667</v>
      </c>
      <c r="L90" s="128">
        <v>3200</v>
      </c>
      <c r="M90" s="128"/>
      <c r="N90" s="128">
        <v>3200</v>
      </c>
      <c r="O90" s="93">
        <v>75</v>
      </c>
      <c r="P90" s="93"/>
      <c r="Q90" s="93">
        <v>75</v>
      </c>
      <c r="R90" s="168">
        <v>2805</v>
      </c>
      <c r="S90" s="168"/>
      <c r="T90" s="168">
        <v>810</v>
      </c>
      <c r="U90" s="477" t="s">
        <v>754</v>
      </c>
      <c r="V90" s="109"/>
    </row>
    <row r="91" spans="1:240" s="155" customFormat="1" ht="38.25" customHeight="1">
      <c r="A91" s="92">
        <v>12</v>
      </c>
      <c r="B91" s="114" t="s">
        <v>451</v>
      </c>
      <c r="C91" s="114"/>
      <c r="D91" s="114"/>
      <c r="E91" s="109" t="s">
        <v>524</v>
      </c>
      <c r="F91" s="96" t="s">
        <v>575</v>
      </c>
      <c r="G91" s="109"/>
      <c r="H91" s="66" t="s">
        <v>15</v>
      </c>
      <c r="I91" s="29">
        <v>2017</v>
      </c>
      <c r="J91" s="29">
        <v>2019</v>
      </c>
      <c r="K91" s="247" t="s">
        <v>665</v>
      </c>
      <c r="L91" s="93">
        <v>3710</v>
      </c>
      <c r="M91" s="93"/>
      <c r="N91" s="93">
        <v>3710</v>
      </c>
      <c r="O91" s="93">
        <v>100</v>
      </c>
      <c r="P91" s="93"/>
      <c r="Q91" s="93">
        <v>100</v>
      </c>
      <c r="R91" s="168">
        <v>3239</v>
      </c>
      <c r="S91" s="168"/>
      <c r="T91" s="168">
        <v>950</v>
      </c>
      <c r="U91" s="109" t="s">
        <v>896</v>
      </c>
      <c r="V91" s="109"/>
      <c r="W91" s="113"/>
      <c r="X91" s="113"/>
      <c r="Y91" s="113"/>
      <c r="Z91" s="113"/>
      <c r="AA91" s="113"/>
      <c r="AB91" s="113"/>
      <c r="AC91" s="113"/>
      <c r="AD91" s="113"/>
      <c r="AE91" s="113"/>
      <c r="AF91" s="113"/>
      <c r="AG91" s="113"/>
      <c r="AH91" s="113"/>
      <c r="AI91" s="113"/>
      <c r="AJ91" s="113"/>
      <c r="AK91" s="113"/>
      <c r="AL91" s="113"/>
      <c r="AM91" s="113"/>
      <c r="AN91" s="113"/>
      <c r="AO91" s="113"/>
      <c r="AP91" s="113"/>
      <c r="AQ91" s="113"/>
      <c r="AR91" s="113"/>
      <c r="AS91" s="113"/>
      <c r="AT91" s="113"/>
      <c r="AU91" s="113"/>
      <c r="AV91" s="113"/>
      <c r="AW91" s="113"/>
      <c r="AX91" s="113"/>
      <c r="AY91" s="113"/>
      <c r="AZ91" s="113"/>
      <c r="BA91" s="113"/>
      <c r="BB91" s="113"/>
      <c r="BC91" s="113"/>
      <c r="BD91" s="113"/>
      <c r="BE91" s="113"/>
      <c r="BF91" s="113"/>
      <c r="BG91" s="113"/>
      <c r="BH91" s="113"/>
      <c r="BI91" s="113"/>
      <c r="BJ91" s="113"/>
      <c r="BK91" s="113"/>
      <c r="BL91" s="113"/>
      <c r="BM91" s="113"/>
      <c r="BN91" s="113"/>
      <c r="BO91" s="113"/>
      <c r="BP91" s="113"/>
      <c r="BQ91" s="113"/>
      <c r="BR91" s="113"/>
      <c r="BS91" s="113"/>
      <c r="BT91" s="113"/>
      <c r="BU91" s="113"/>
      <c r="BV91" s="113"/>
      <c r="BW91" s="113"/>
      <c r="BX91" s="113"/>
      <c r="BY91" s="113"/>
      <c r="BZ91" s="113"/>
      <c r="CA91" s="113"/>
      <c r="CB91" s="113"/>
      <c r="CC91" s="113"/>
      <c r="CD91" s="113"/>
      <c r="CE91" s="113"/>
      <c r="CF91" s="113"/>
      <c r="CG91" s="113"/>
      <c r="CH91" s="113"/>
      <c r="CI91" s="113"/>
      <c r="CJ91" s="113"/>
      <c r="CK91" s="113"/>
      <c r="CL91" s="113"/>
      <c r="CM91" s="113"/>
      <c r="CN91" s="113"/>
      <c r="CO91" s="113"/>
      <c r="CP91" s="113"/>
      <c r="CQ91" s="113"/>
      <c r="CR91" s="113"/>
      <c r="CS91" s="113"/>
      <c r="CT91" s="113"/>
      <c r="CU91" s="113"/>
      <c r="CV91" s="113"/>
      <c r="CW91" s="113"/>
      <c r="CX91" s="113"/>
      <c r="CY91" s="113"/>
      <c r="CZ91" s="113"/>
      <c r="DA91" s="113"/>
      <c r="DB91" s="113"/>
      <c r="DC91" s="113"/>
      <c r="DD91" s="113"/>
      <c r="DE91" s="113"/>
      <c r="DF91" s="113"/>
      <c r="DG91" s="113"/>
      <c r="DH91" s="113"/>
      <c r="DI91" s="113"/>
      <c r="DJ91" s="113"/>
      <c r="DK91" s="113"/>
      <c r="DL91" s="113"/>
      <c r="DM91" s="113"/>
      <c r="DN91" s="113"/>
      <c r="DO91" s="113"/>
      <c r="DP91" s="113"/>
      <c r="DQ91" s="113"/>
      <c r="DR91" s="113"/>
      <c r="DS91" s="113"/>
      <c r="DT91" s="113"/>
      <c r="DU91" s="113"/>
      <c r="DV91" s="113"/>
      <c r="DW91" s="113"/>
      <c r="DX91" s="113"/>
      <c r="DY91" s="113"/>
      <c r="DZ91" s="113"/>
      <c r="EA91" s="113"/>
      <c r="EB91" s="113"/>
      <c r="EC91" s="113"/>
      <c r="ED91" s="113"/>
      <c r="EE91" s="113"/>
      <c r="EF91" s="113"/>
      <c r="EG91" s="113"/>
      <c r="EH91" s="113"/>
      <c r="EI91" s="113"/>
      <c r="EJ91" s="113"/>
      <c r="EK91" s="113"/>
      <c r="EL91" s="113"/>
      <c r="EM91" s="113"/>
      <c r="EN91" s="113"/>
      <c r="EO91" s="113"/>
      <c r="EP91" s="113"/>
      <c r="EQ91" s="113"/>
      <c r="ER91" s="113"/>
      <c r="ES91" s="113"/>
      <c r="ET91" s="113"/>
      <c r="EU91" s="113"/>
      <c r="EV91" s="113"/>
      <c r="EW91" s="113"/>
      <c r="EX91" s="113"/>
      <c r="EY91" s="113"/>
      <c r="EZ91" s="113"/>
      <c r="FA91" s="113"/>
      <c r="FB91" s="113"/>
      <c r="FC91" s="113"/>
      <c r="FD91" s="113"/>
      <c r="FE91" s="113"/>
      <c r="FF91" s="113"/>
      <c r="FG91" s="113"/>
      <c r="FH91" s="113"/>
      <c r="FI91" s="113"/>
      <c r="FJ91" s="113"/>
      <c r="FK91" s="113"/>
      <c r="FL91" s="113"/>
      <c r="FM91" s="113"/>
      <c r="FN91" s="113"/>
      <c r="FO91" s="113"/>
      <c r="FP91" s="113"/>
      <c r="FQ91" s="113"/>
      <c r="FR91" s="113"/>
      <c r="FS91" s="113"/>
      <c r="FT91" s="113"/>
      <c r="FU91" s="113"/>
      <c r="FV91" s="113"/>
      <c r="FW91" s="113"/>
      <c r="FX91" s="113"/>
      <c r="FY91" s="113"/>
      <c r="FZ91" s="113"/>
      <c r="GA91" s="113"/>
      <c r="GB91" s="113"/>
      <c r="GC91" s="113"/>
      <c r="GD91" s="113"/>
      <c r="GE91" s="113"/>
      <c r="GF91" s="113"/>
      <c r="GG91" s="113"/>
      <c r="GH91" s="113"/>
      <c r="GI91" s="113"/>
      <c r="GJ91" s="113"/>
      <c r="GK91" s="113"/>
      <c r="GL91" s="113"/>
      <c r="GM91" s="113"/>
      <c r="GN91" s="113"/>
      <c r="GO91" s="113"/>
      <c r="GP91" s="113"/>
      <c r="GQ91" s="113"/>
      <c r="GR91" s="113"/>
      <c r="GS91" s="113"/>
      <c r="GT91" s="113"/>
      <c r="GU91" s="113"/>
      <c r="GV91" s="113"/>
      <c r="GW91" s="113"/>
      <c r="GX91" s="113"/>
      <c r="GY91" s="113"/>
      <c r="GZ91" s="113"/>
      <c r="HA91" s="113"/>
      <c r="HB91" s="113"/>
      <c r="HC91" s="113"/>
      <c r="HD91" s="113"/>
      <c r="HE91" s="113"/>
      <c r="HF91" s="113"/>
      <c r="HG91" s="113"/>
      <c r="HH91" s="113"/>
      <c r="HI91" s="113"/>
      <c r="HJ91" s="113"/>
      <c r="HK91" s="113"/>
      <c r="HL91" s="113"/>
      <c r="HM91" s="113"/>
      <c r="HN91" s="113"/>
      <c r="HO91" s="113"/>
      <c r="HP91" s="113"/>
      <c r="HQ91" s="113"/>
      <c r="HR91" s="113"/>
      <c r="HS91" s="113"/>
      <c r="HT91" s="113"/>
      <c r="HU91" s="113"/>
      <c r="HV91" s="113"/>
      <c r="HW91" s="113"/>
      <c r="HX91" s="113"/>
      <c r="HY91" s="113"/>
      <c r="HZ91" s="113"/>
      <c r="IA91" s="113"/>
      <c r="IB91" s="113"/>
      <c r="IC91" s="113"/>
      <c r="ID91" s="113"/>
      <c r="IE91" s="113"/>
      <c r="IF91" s="113"/>
    </row>
    <row r="92" spans="1:240" s="91" customFormat="1" ht="31.5">
      <c r="A92" s="92">
        <v>13</v>
      </c>
      <c r="B92" s="114" t="s">
        <v>452</v>
      </c>
      <c r="C92" s="114"/>
      <c r="D92" s="114"/>
      <c r="E92" s="109" t="s">
        <v>524</v>
      </c>
      <c r="F92" s="96" t="s">
        <v>575</v>
      </c>
      <c r="G92" s="109"/>
      <c r="H92" s="25" t="s">
        <v>57</v>
      </c>
      <c r="I92" s="29">
        <v>2017</v>
      </c>
      <c r="J92" s="29">
        <v>2019</v>
      </c>
      <c r="K92" s="247" t="s">
        <v>666</v>
      </c>
      <c r="L92" s="93">
        <v>3351</v>
      </c>
      <c r="M92" s="93"/>
      <c r="N92" s="93">
        <v>3351</v>
      </c>
      <c r="O92" s="93">
        <v>75</v>
      </c>
      <c r="P92" s="93"/>
      <c r="Q92" s="93">
        <v>75</v>
      </c>
      <c r="R92" s="168">
        <v>2941</v>
      </c>
      <c r="S92" s="168"/>
      <c r="T92" s="168">
        <v>760</v>
      </c>
      <c r="U92" s="109" t="s">
        <v>897</v>
      </c>
      <c r="V92" s="109"/>
      <c r="W92" s="113"/>
      <c r="X92" s="113"/>
      <c r="Y92" s="113"/>
      <c r="Z92" s="113"/>
      <c r="AA92" s="113"/>
      <c r="AB92" s="113"/>
      <c r="AC92" s="113"/>
      <c r="AD92" s="113"/>
      <c r="AE92" s="113"/>
      <c r="AF92" s="113"/>
      <c r="AG92" s="113"/>
      <c r="AH92" s="113"/>
      <c r="AI92" s="113"/>
      <c r="AJ92" s="113"/>
      <c r="AK92" s="113"/>
      <c r="AL92" s="113"/>
      <c r="AM92" s="113"/>
      <c r="AN92" s="113"/>
      <c r="AO92" s="113"/>
      <c r="AP92" s="113"/>
      <c r="AQ92" s="113"/>
      <c r="AR92" s="113"/>
      <c r="AS92" s="113"/>
      <c r="AT92" s="113"/>
      <c r="AU92" s="113"/>
      <c r="AV92" s="113"/>
      <c r="AW92" s="113"/>
      <c r="AX92" s="113"/>
      <c r="AY92" s="113"/>
      <c r="AZ92" s="113"/>
      <c r="BA92" s="113"/>
      <c r="BB92" s="113"/>
      <c r="BC92" s="113"/>
      <c r="BD92" s="113"/>
      <c r="BE92" s="113"/>
      <c r="BF92" s="113"/>
      <c r="BG92" s="113"/>
      <c r="BH92" s="113"/>
      <c r="BI92" s="113"/>
      <c r="BJ92" s="113"/>
      <c r="BK92" s="113"/>
      <c r="BL92" s="113"/>
      <c r="BM92" s="113"/>
      <c r="BN92" s="113"/>
      <c r="BO92" s="113"/>
      <c r="BP92" s="113"/>
      <c r="BQ92" s="113"/>
      <c r="BR92" s="113"/>
      <c r="BS92" s="113"/>
      <c r="BT92" s="113"/>
      <c r="BU92" s="113"/>
      <c r="BV92" s="113"/>
      <c r="BW92" s="113"/>
      <c r="BX92" s="113"/>
      <c r="BY92" s="113"/>
      <c r="BZ92" s="113"/>
      <c r="CA92" s="113"/>
      <c r="CB92" s="113"/>
      <c r="CC92" s="113"/>
      <c r="CD92" s="113"/>
      <c r="CE92" s="113"/>
      <c r="CF92" s="113"/>
      <c r="CG92" s="113"/>
      <c r="CH92" s="113"/>
      <c r="CI92" s="113"/>
      <c r="CJ92" s="113"/>
      <c r="CK92" s="113"/>
      <c r="CL92" s="113"/>
      <c r="CM92" s="113"/>
      <c r="CN92" s="113"/>
      <c r="CO92" s="113"/>
      <c r="CP92" s="113"/>
      <c r="CQ92" s="113"/>
      <c r="CR92" s="113"/>
      <c r="CS92" s="113"/>
      <c r="CT92" s="113"/>
      <c r="CU92" s="113"/>
      <c r="CV92" s="113"/>
      <c r="CW92" s="113"/>
      <c r="CX92" s="113"/>
      <c r="CY92" s="113"/>
      <c r="CZ92" s="113"/>
      <c r="DA92" s="113"/>
      <c r="DB92" s="113"/>
      <c r="DC92" s="113"/>
      <c r="DD92" s="113"/>
      <c r="DE92" s="113"/>
      <c r="DF92" s="113"/>
      <c r="DG92" s="113"/>
      <c r="DH92" s="113"/>
      <c r="DI92" s="113"/>
      <c r="DJ92" s="113"/>
      <c r="DK92" s="113"/>
      <c r="DL92" s="113"/>
      <c r="DM92" s="113"/>
      <c r="DN92" s="113"/>
      <c r="DO92" s="113"/>
      <c r="DP92" s="113"/>
      <c r="DQ92" s="113"/>
      <c r="DR92" s="113"/>
      <c r="DS92" s="113"/>
      <c r="DT92" s="113"/>
      <c r="DU92" s="113"/>
      <c r="DV92" s="113"/>
      <c r="DW92" s="113"/>
      <c r="DX92" s="113"/>
      <c r="DY92" s="113"/>
      <c r="DZ92" s="113"/>
      <c r="EA92" s="113"/>
      <c r="EB92" s="113"/>
      <c r="EC92" s="113"/>
      <c r="ED92" s="113"/>
      <c r="EE92" s="113"/>
      <c r="EF92" s="113"/>
      <c r="EG92" s="113"/>
      <c r="EH92" s="113"/>
      <c r="EI92" s="113"/>
      <c r="EJ92" s="113"/>
      <c r="EK92" s="113"/>
      <c r="EL92" s="113"/>
      <c r="EM92" s="113"/>
      <c r="EN92" s="113"/>
      <c r="EO92" s="113"/>
      <c r="EP92" s="113"/>
      <c r="EQ92" s="113"/>
      <c r="ER92" s="113"/>
      <c r="ES92" s="113"/>
      <c r="ET92" s="113"/>
      <c r="EU92" s="113"/>
      <c r="EV92" s="113"/>
      <c r="EW92" s="113"/>
      <c r="EX92" s="113"/>
      <c r="EY92" s="113"/>
      <c r="EZ92" s="113"/>
      <c r="FA92" s="113"/>
      <c r="FB92" s="113"/>
      <c r="FC92" s="113"/>
      <c r="FD92" s="113"/>
      <c r="FE92" s="113"/>
      <c r="FF92" s="113"/>
      <c r="FG92" s="113"/>
      <c r="FH92" s="113"/>
      <c r="FI92" s="113"/>
      <c r="FJ92" s="113"/>
      <c r="FK92" s="113"/>
      <c r="FL92" s="113"/>
      <c r="FM92" s="113"/>
      <c r="FN92" s="113"/>
      <c r="FO92" s="113"/>
      <c r="FP92" s="113"/>
      <c r="FQ92" s="113"/>
      <c r="FR92" s="113"/>
      <c r="FS92" s="113"/>
      <c r="FT92" s="113"/>
      <c r="FU92" s="113"/>
      <c r="FV92" s="113"/>
      <c r="FW92" s="113"/>
      <c r="FX92" s="113"/>
      <c r="FY92" s="113"/>
      <c r="FZ92" s="113"/>
      <c r="GA92" s="113"/>
      <c r="GB92" s="113"/>
      <c r="GC92" s="113"/>
      <c r="GD92" s="113"/>
      <c r="GE92" s="113"/>
      <c r="GF92" s="113"/>
      <c r="GG92" s="113"/>
      <c r="GH92" s="113"/>
      <c r="GI92" s="113"/>
      <c r="GJ92" s="113"/>
      <c r="GK92" s="113"/>
      <c r="GL92" s="113"/>
      <c r="GM92" s="113"/>
      <c r="GN92" s="113"/>
      <c r="GO92" s="113"/>
      <c r="GP92" s="113"/>
      <c r="GQ92" s="113"/>
      <c r="GR92" s="113"/>
      <c r="GS92" s="113"/>
      <c r="GT92" s="113"/>
      <c r="GU92" s="113"/>
      <c r="GV92" s="113"/>
      <c r="GW92" s="113"/>
      <c r="GX92" s="113"/>
      <c r="GY92" s="113"/>
      <c r="GZ92" s="113"/>
      <c r="HA92" s="113"/>
      <c r="HB92" s="113"/>
      <c r="HC92" s="113"/>
      <c r="HD92" s="113"/>
      <c r="HE92" s="113"/>
      <c r="HF92" s="113"/>
      <c r="HG92" s="113"/>
      <c r="HH92" s="113"/>
      <c r="HI92" s="113"/>
      <c r="HJ92" s="113"/>
      <c r="HK92" s="113"/>
      <c r="HL92" s="113"/>
      <c r="HM92" s="113"/>
      <c r="HN92" s="113"/>
      <c r="HO92" s="113"/>
      <c r="HP92" s="113"/>
      <c r="HQ92" s="113"/>
      <c r="HR92" s="113"/>
      <c r="HS92" s="113"/>
      <c r="HT92" s="113"/>
      <c r="HU92" s="113"/>
      <c r="HV92" s="113"/>
      <c r="HW92" s="113"/>
      <c r="HX92" s="113"/>
      <c r="HY92" s="113"/>
      <c r="HZ92" s="113"/>
      <c r="IA92" s="113"/>
      <c r="IB92" s="113"/>
      <c r="IC92" s="113"/>
      <c r="ID92" s="113"/>
      <c r="IE92" s="113"/>
      <c r="IF92" s="113"/>
    </row>
    <row r="93" spans="1:240" s="113" customFormat="1" ht="25.5">
      <c r="A93" s="92">
        <v>14</v>
      </c>
      <c r="B93" s="114" t="s">
        <v>453</v>
      </c>
      <c r="C93" s="114"/>
      <c r="D93" s="114"/>
      <c r="E93" s="109" t="s">
        <v>524</v>
      </c>
      <c r="F93" s="96" t="s">
        <v>575</v>
      </c>
      <c r="G93" s="109"/>
      <c r="H93" s="110" t="s">
        <v>95</v>
      </c>
      <c r="I93" s="29">
        <v>2017</v>
      </c>
      <c r="J93" s="29">
        <v>2019</v>
      </c>
      <c r="K93" s="247" t="s">
        <v>454</v>
      </c>
      <c r="L93" s="128">
        <v>3989</v>
      </c>
      <c r="M93" s="128"/>
      <c r="N93" s="128">
        <v>3989</v>
      </c>
      <c r="O93" s="93">
        <v>100</v>
      </c>
      <c r="P93" s="93"/>
      <c r="Q93" s="93">
        <v>100</v>
      </c>
      <c r="R93" s="168">
        <v>3490</v>
      </c>
      <c r="S93" s="168"/>
      <c r="T93" s="168">
        <v>1000</v>
      </c>
      <c r="U93" s="477" t="s">
        <v>866</v>
      </c>
      <c r="V93" s="109"/>
      <c r="W93" s="155"/>
      <c r="X93" s="155"/>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5"/>
      <c r="BR93" s="155"/>
      <c r="BS93" s="155"/>
      <c r="BT93" s="155"/>
      <c r="BU93" s="155"/>
      <c r="BV93" s="155"/>
      <c r="BW93" s="155"/>
      <c r="BX93" s="155"/>
      <c r="BY93" s="155"/>
      <c r="BZ93" s="155"/>
      <c r="CA93" s="155"/>
      <c r="CB93" s="155"/>
      <c r="CC93" s="155"/>
      <c r="CD93" s="155"/>
      <c r="CE93" s="155"/>
      <c r="CF93" s="155"/>
      <c r="CG93" s="155"/>
      <c r="CH93" s="155"/>
      <c r="CI93" s="155"/>
      <c r="CJ93" s="155"/>
      <c r="CK93" s="155"/>
      <c r="CL93" s="155"/>
      <c r="CM93" s="155"/>
      <c r="CN93" s="155"/>
      <c r="CO93" s="155"/>
      <c r="CP93" s="155"/>
      <c r="CQ93" s="155"/>
      <c r="CR93" s="155"/>
      <c r="CS93" s="155"/>
      <c r="CT93" s="155"/>
      <c r="CU93" s="155"/>
      <c r="CV93" s="155"/>
      <c r="CW93" s="155"/>
      <c r="CX93" s="155"/>
      <c r="CY93" s="155"/>
      <c r="CZ93" s="155"/>
      <c r="DA93" s="155"/>
      <c r="DB93" s="155"/>
      <c r="DC93" s="155"/>
      <c r="DD93" s="155"/>
      <c r="DE93" s="155"/>
      <c r="DF93" s="155"/>
      <c r="DG93" s="155"/>
      <c r="DH93" s="155"/>
      <c r="DI93" s="155"/>
      <c r="DJ93" s="155"/>
      <c r="DK93" s="155"/>
      <c r="DL93" s="155"/>
      <c r="DM93" s="155"/>
      <c r="DN93" s="155"/>
      <c r="DO93" s="155"/>
      <c r="DP93" s="155"/>
      <c r="DQ93" s="155"/>
      <c r="DR93" s="155"/>
      <c r="DS93" s="155"/>
      <c r="DT93" s="155"/>
      <c r="DU93" s="155"/>
      <c r="DV93" s="155"/>
      <c r="DW93" s="155"/>
      <c r="DX93" s="155"/>
      <c r="DY93" s="155"/>
      <c r="DZ93" s="155"/>
      <c r="EA93" s="155"/>
      <c r="EB93" s="155"/>
      <c r="EC93" s="155"/>
      <c r="ED93" s="155"/>
      <c r="EE93" s="155"/>
      <c r="EF93" s="155"/>
      <c r="EG93" s="155"/>
      <c r="EH93" s="155"/>
      <c r="EI93" s="155"/>
      <c r="EJ93" s="155"/>
      <c r="EK93" s="155"/>
      <c r="EL93" s="155"/>
      <c r="EM93" s="155"/>
      <c r="EN93" s="155"/>
      <c r="EO93" s="155"/>
      <c r="EP93" s="155"/>
      <c r="EQ93" s="155"/>
      <c r="ER93" s="155"/>
      <c r="ES93" s="155"/>
      <c r="ET93" s="155"/>
      <c r="EU93" s="155"/>
      <c r="EV93" s="155"/>
      <c r="EW93" s="155"/>
      <c r="EX93" s="155"/>
      <c r="EY93" s="155"/>
      <c r="EZ93" s="155"/>
      <c r="FA93" s="155"/>
      <c r="FB93" s="155"/>
      <c r="FC93" s="155"/>
      <c r="FD93" s="155"/>
      <c r="FE93" s="155"/>
      <c r="FF93" s="155"/>
      <c r="FG93" s="155"/>
      <c r="FH93" s="155"/>
      <c r="FI93" s="155"/>
      <c r="FJ93" s="155"/>
      <c r="FK93" s="155"/>
      <c r="FL93" s="155"/>
      <c r="FM93" s="155"/>
      <c r="FN93" s="155"/>
      <c r="FO93" s="155"/>
      <c r="FP93" s="155"/>
      <c r="FQ93" s="155"/>
      <c r="FR93" s="155"/>
      <c r="FS93" s="155"/>
      <c r="FT93" s="155"/>
      <c r="FU93" s="155"/>
      <c r="FV93" s="155"/>
      <c r="FW93" s="155"/>
      <c r="FX93" s="155"/>
      <c r="FY93" s="155"/>
      <c r="FZ93" s="155"/>
      <c r="GA93" s="155"/>
      <c r="GB93" s="155"/>
      <c r="GC93" s="155"/>
      <c r="GD93" s="155"/>
      <c r="GE93" s="155"/>
      <c r="GF93" s="155"/>
      <c r="GG93" s="155"/>
      <c r="GH93" s="155"/>
      <c r="GI93" s="155"/>
      <c r="GJ93" s="155"/>
      <c r="GK93" s="155"/>
      <c r="GL93" s="155"/>
      <c r="GM93" s="155"/>
      <c r="GN93" s="155"/>
      <c r="GO93" s="155"/>
      <c r="GP93" s="155"/>
      <c r="GQ93" s="155"/>
      <c r="GR93" s="155"/>
      <c r="GS93" s="155"/>
      <c r="GT93" s="155"/>
      <c r="GU93" s="155"/>
      <c r="GV93" s="155"/>
      <c r="GW93" s="155"/>
      <c r="GX93" s="155"/>
      <c r="GY93" s="155"/>
      <c r="GZ93" s="155"/>
      <c r="HA93" s="155"/>
      <c r="HB93" s="155"/>
      <c r="HC93" s="155"/>
      <c r="HD93" s="155"/>
      <c r="HE93" s="155"/>
      <c r="HF93" s="155"/>
      <c r="HG93" s="155"/>
      <c r="HH93" s="155"/>
      <c r="HI93" s="155"/>
      <c r="HJ93" s="155"/>
      <c r="HK93" s="155"/>
      <c r="HL93" s="155"/>
      <c r="HM93" s="155"/>
      <c r="HN93" s="155"/>
      <c r="HO93" s="155"/>
      <c r="HP93" s="155"/>
      <c r="HQ93" s="155"/>
      <c r="HR93" s="155"/>
      <c r="HS93" s="155"/>
      <c r="HT93" s="155"/>
      <c r="HU93" s="155"/>
      <c r="HV93" s="155"/>
      <c r="HW93" s="155"/>
      <c r="HX93" s="155"/>
      <c r="HY93" s="155"/>
      <c r="HZ93" s="155"/>
      <c r="IA93" s="155"/>
      <c r="IB93" s="155"/>
      <c r="IC93" s="155"/>
      <c r="ID93" s="155"/>
      <c r="IE93" s="155"/>
      <c r="IF93" s="155"/>
    </row>
    <row r="94" spans="1:240" s="155" customFormat="1" ht="31.5">
      <c r="A94" s="92">
        <v>15</v>
      </c>
      <c r="B94" s="114" t="s">
        <v>455</v>
      </c>
      <c r="C94" s="114"/>
      <c r="D94" s="114"/>
      <c r="E94" s="109" t="s">
        <v>524</v>
      </c>
      <c r="F94" s="96" t="s">
        <v>575</v>
      </c>
      <c r="G94" s="191"/>
      <c r="H94" s="191" t="s">
        <v>49</v>
      </c>
      <c r="I94" s="29">
        <v>2017</v>
      </c>
      <c r="J94" s="29">
        <v>2019</v>
      </c>
      <c r="K94" s="170" t="s">
        <v>456</v>
      </c>
      <c r="L94" s="93">
        <v>3990</v>
      </c>
      <c r="M94" s="93"/>
      <c r="N94" s="93">
        <v>3990</v>
      </c>
      <c r="O94" s="93"/>
      <c r="P94" s="93"/>
      <c r="Q94" s="93"/>
      <c r="R94" s="168">
        <v>3591</v>
      </c>
      <c r="S94" s="168"/>
      <c r="T94" s="168">
        <v>1025</v>
      </c>
      <c r="U94" s="109" t="s">
        <v>898</v>
      </c>
      <c r="V94" s="191"/>
    </row>
    <row r="95" spans="1:240" s="155" customFormat="1" ht="31.5">
      <c r="A95" s="92">
        <v>16</v>
      </c>
      <c r="B95" s="114" t="s">
        <v>457</v>
      </c>
      <c r="C95" s="114"/>
      <c r="D95" s="114"/>
      <c r="E95" s="109" t="s">
        <v>524</v>
      </c>
      <c r="F95" s="96" t="s">
        <v>575</v>
      </c>
      <c r="G95" s="191"/>
      <c r="H95" s="25" t="s">
        <v>57</v>
      </c>
      <c r="I95" s="29">
        <v>2017</v>
      </c>
      <c r="J95" s="29">
        <v>2019</v>
      </c>
      <c r="K95" s="170" t="s">
        <v>458</v>
      </c>
      <c r="L95" s="93">
        <v>2894.7</v>
      </c>
      <c r="M95" s="93"/>
      <c r="N95" s="93">
        <v>2894.7</v>
      </c>
      <c r="O95" s="93"/>
      <c r="P95" s="93"/>
      <c r="Q95" s="93"/>
      <c r="R95" s="168">
        <v>2605</v>
      </c>
      <c r="S95" s="168"/>
      <c r="T95" s="168">
        <v>900</v>
      </c>
      <c r="U95" s="477" t="s">
        <v>899</v>
      </c>
      <c r="V95" s="191"/>
    </row>
    <row r="96" spans="1:240" s="155" customFormat="1" ht="31.5">
      <c r="A96" s="92">
        <v>17</v>
      </c>
      <c r="B96" s="114" t="s">
        <v>459</v>
      </c>
      <c r="C96" s="114"/>
      <c r="D96" s="114"/>
      <c r="E96" s="109" t="s">
        <v>524</v>
      </c>
      <c r="F96" s="96" t="s">
        <v>575</v>
      </c>
      <c r="G96" s="191"/>
      <c r="H96" s="191" t="s">
        <v>85</v>
      </c>
      <c r="I96" s="29">
        <v>2017</v>
      </c>
      <c r="J96" s="29">
        <v>2019</v>
      </c>
      <c r="K96" s="170" t="s">
        <v>460</v>
      </c>
      <c r="L96" s="93">
        <v>4588</v>
      </c>
      <c r="M96" s="93"/>
      <c r="N96" s="93">
        <v>4588</v>
      </c>
      <c r="O96" s="93"/>
      <c r="P96" s="93"/>
      <c r="Q96" s="93"/>
      <c r="R96" s="168">
        <v>4129</v>
      </c>
      <c r="S96" s="168"/>
      <c r="T96" s="168">
        <v>1200</v>
      </c>
      <c r="U96" s="477" t="s">
        <v>900</v>
      </c>
      <c r="V96" s="191"/>
    </row>
    <row r="97" spans="1:240" s="155" customFormat="1" ht="31.5">
      <c r="A97" s="92">
        <v>18</v>
      </c>
      <c r="B97" s="114" t="s">
        <v>461</v>
      </c>
      <c r="D97" s="114"/>
      <c r="E97" s="109" t="s">
        <v>524</v>
      </c>
      <c r="F97" s="96" t="s">
        <v>575</v>
      </c>
      <c r="G97" s="495"/>
      <c r="H97" s="110" t="s">
        <v>101</v>
      </c>
      <c r="I97" s="29">
        <v>2017</v>
      </c>
      <c r="J97" s="29">
        <v>2019</v>
      </c>
      <c r="K97" s="247" t="s">
        <v>462</v>
      </c>
      <c r="L97" s="128">
        <v>5289</v>
      </c>
      <c r="M97" s="128"/>
      <c r="N97" s="128">
        <v>5289</v>
      </c>
      <c r="O97" s="128">
        <v>120</v>
      </c>
      <c r="P97" s="128"/>
      <c r="Q97" s="128">
        <v>120</v>
      </c>
      <c r="R97" s="109">
        <v>4640</v>
      </c>
      <c r="S97" s="109"/>
      <c r="T97" s="109">
        <v>1350</v>
      </c>
      <c r="U97" s="109" t="s">
        <v>901</v>
      </c>
      <c r="V97" s="109"/>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c r="EZ97" s="91"/>
      <c r="FA97" s="91"/>
      <c r="FB97" s="91"/>
      <c r="FC97" s="91"/>
      <c r="FD97" s="91"/>
      <c r="FE97" s="91"/>
      <c r="FF97" s="91"/>
      <c r="FG97" s="91"/>
      <c r="FH97" s="91"/>
      <c r="FI97" s="91"/>
      <c r="FJ97" s="91"/>
      <c r="FK97" s="91"/>
      <c r="FL97" s="91"/>
      <c r="FM97" s="91"/>
      <c r="FN97" s="91"/>
      <c r="FO97" s="91"/>
      <c r="FP97" s="91"/>
      <c r="FQ97" s="91"/>
      <c r="FR97" s="91"/>
      <c r="FS97" s="91"/>
      <c r="FT97" s="91"/>
      <c r="FU97" s="91"/>
      <c r="FV97" s="91"/>
      <c r="FW97" s="91"/>
      <c r="FX97" s="91"/>
      <c r="FY97" s="91"/>
      <c r="FZ97" s="91"/>
      <c r="GA97" s="91"/>
      <c r="GB97" s="91"/>
      <c r="GC97" s="91"/>
      <c r="GD97" s="91"/>
      <c r="GE97" s="91"/>
      <c r="GF97" s="91"/>
      <c r="GG97" s="91"/>
      <c r="GH97" s="91"/>
      <c r="GI97" s="91"/>
      <c r="GJ97" s="91"/>
      <c r="GK97" s="91"/>
      <c r="GL97" s="91"/>
      <c r="GM97" s="91"/>
      <c r="GN97" s="91"/>
      <c r="GO97" s="91"/>
      <c r="GP97" s="91"/>
      <c r="GQ97" s="91"/>
      <c r="GR97" s="91"/>
      <c r="GS97" s="91"/>
      <c r="GT97" s="91"/>
      <c r="GU97" s="91"/>
      <c r="GV97" s="91"/>
      <c r="GW97" s="91"/>
      <c r="GX97" s="91"/>
      <c r="GY97" s="91"/>
      <c r="GZ97" s="91"/>
      <c r="HA97" s="91"/>
      <c r="HB97" s="91"/>
      <c r="HC97" s="91"/>
      <c r="HD97" s="91"/>
      <c r="HE97" s="91"/>
      <c r="HF97" s="91"/>
      <c r="HG97" s="91"/>
      <c r="HH97" s="91"/>
      <c r="HI97" s="91"/>
      <c r="HJ97" s="91"/>
      <c r="HK97" s="91"/>
      <c r="HL97" s="91"/>
      <c r="HM97" s="91"/>
      <c r="HN97" s="91"/>
      <c r="HO97" s="91"/>
      <c r="HP97" s="91"/>
      <c r="HQ97" s="91"/>
      <c r="HR97" s="91"/>
      <c r="HS97" s="91"/>
      <c r="HT97" s="91"/>
      <c r="HU97" s="91"/>
      <c r="HV97" s="91"/>
      <c r="HW97" s="91"/>
      <c r="HX97" s="91"/>
      <c r="HY97" s="91"/>
      <c r="HZ97" s="91"/>
      <c r="IA97" s="91"/>
      <c r="IB97" s="91"/>
      <c r="IC97" s="91"/>
      <c r="ID97" s="91"/>
      <c r="IE97" s="91"/>
      <c r="IF97" s="91"/>
    </row>
    <row r="98" spans="1:240" s="155" customFormat="1" ht="31.5">
      <c r="A98" s="92">
        <v>19</v>
      </c>
      <c r="B98" s="114" t="s">
        <v>463</v>
      </c>
      <c r="D98" s="114"/>
      <c r="E98" s="109" t="s">
        <v>524</v>
      </c>
      <c r="F98" s="96" t="s">
        <v>575</v>
      </c>
      <c r="G98" s="495"/>
      <c r="H98" s="110" t="s">
        <v>49</v>
      </c>
      <c r="I98" s="29">
        <v>2017</v>
      </c>
      <c r="J98" s="29">
        <v>2019</v>
      </c>
      <c r="K98" s="247" t="s">
        <v>464</v>
      </c>
      <c r="L98" s="93">
        <v>5291</v>
      </c>
      <c r="M98" s="93"/>
      <c r="N98" s="93">
        <v>5291</v>
      </c>
      <c r="O98" s="128">
        <v>120</v>
      </c>
      <c r="P98" s="128"/>
      <c r="Q98" s="128">
        <v>120</v>
      </c>
      <c r="R98" s="109">
        <v>4642</v>
      </c>
      <c r="S98" s="109"/>
      <c r="T98" s="109">
        <v>1350</v>
      </c>
      <c r="U98" s="109" t="s">
        <v>871</v>
      </c>
      <c r="V98" s="109"/>
      <c r="W98" s="113"/>
      <c r="X98" s="113"/>
      <c r="Y98" s="113"/>
      <c r="Z98" s="113"/>
      <c r="AA98" s="113"/>
      <c r="AB98" s="113"/>
      <c r="AC98" s="113"/>
      <c r="AD98" s="113"/>
      <c r="AE98" s="113"/>
      <c r="AF98" s="113"/>
      <c r="AG98" s="113"/>
      <c r="AH98" s="113"/>
      <c r="AI98" s="113"/>
      <c r="AJ98" s="113"/>
      <c r="AK98" s="113"/>
      <c r="AL98" s="113"/>
      <c r="AM98" s="113"/>
      <c r="AN98" s="113"/>
      <c r="AO98" s="113"/>
      <c r="AP98" s="113"/>
      <c r="AQ98" s="113"/>
      <c r="AR98" s="113"/>
      <c r="AS98" s="113"/>
      <c r="AT98" s="113"/>
      <c r="AU98" s="113"/>
      <c r="AV98" s="113"/>
      <c r="AW98" s="113"/>
      <c r="AX98" s="113"/>
      <c r="AY98" s="113"/>
      <c r="AZ98" s="113"/>
      <c r="BA98" s="113"/>
      <c r="BB98" s="113"/>
      <c r="BC98" s="113"/>
      <c r="BD98" s="113"/>
      <c r="BE98" s="113"/>
      <c r="BF98" s="113"/>
      <c r="BG98" s="113"/>
      <c r="BH98" s="113"/>
      <c r="BI98" s="113"/>
      <c r="BJ98" s="113"/>
      <c r="BK98" s="113"/>
      <c r="BL98" s="113"/>
      <c r="BM98" s="113"/>
      <c r="BN98" s="113"/>
      <c r="BO98" s="113"/>
      <c r="BP98" s="113"/>
      <c r="BQ98" s="113"/>
      <c r="BR98" s="113"/>
      <c r="BS98" s="113"/>
      <c r="BT98" s="113"/>
      <c r="BU98" s="113"/>
      <c r="BV98" s="113"/>
      <c r="BW98" s="113"/>
      <c r="BX98" s="113"/>
      <c r="BY98" s="113"/>
      <c r="BZ98" s="113"/>
      <c r="CA98" s="113"/>
      <c r="CB98" s="113"/>
      <c r="CC98" s="113"/>
      <c r="CD98" s="113"/>
      <c r="CE98" s="113"/>
      <c r="CF98" s="113"/>
      <c r="CG98" s="113"/>
      <c r="CH98" s="113"/>
      <c r="CI98" s="113"/>
      <c r="CJ98" s="113"/>
      <c r="CK98" s="113"/>
      <c r="CL98" s="113"/>
      <c r="CM98" s="113"/>
      <c r="CN98" s="113"/>
      <c r="CO98" s="113"/>
      <c r="CP98" s="113"/>
      <c r="CQ98" s="113"/>
      <c r="CR98" s="113"/>
      <c r="CS98" s="113"/>
      <c r="CT98" s="113"/>
      <c r="CU98" s="113"/>
      <c r="CV98" s="113"/>
      <c r="CW98" s="113"/>
      <c r="CX98" s="113"/>
      <c r="CY98" s="113"/>
      <c r="CZ98" s="113"/>
      <c r="DA98" s="113"/>
      <c r="DB98" s="113"/>
      <c r="DC98" s="113"/>
      <c r="DD98" s="113"/>
      <c r="DE98" s="113"/>
      <c r="DF98" s="113"/>
      <c r="DG98" s="113"/>
      <c r="DH98" s="113"/>
      <c r="DI98" s="113"/>
      <c r="DJ98" s="113"/>
      <c r="DK98" s="113"/>
      <c r="DL98" s="113"/>
      <c r="DM98" s="113"/>
      <c r="DN98" s="113"/>
      <c r="DO98" s="113"/>
      <c r="DP98" s="113"/>
      <c r="DQ98" s="113"/>
      <c r="DR98" s="113"/>
      <c r="DS98" s="113"/>
      <c r="DT98" s="113"/>
      <c r="DU98" s="113"/>
      <c r="DV98" s="113"/>
      <c r="DW98" s="113"/>
      <c r="DX98" s="113"/>
      <c r="DY98" s="113"/>
      <c r="DZ98" s="113"/>
      <c r="EA98" s="113"/>
      <c r="EB98" s="113"/>
      <c r="EC98" s="113"/>
      <c r="ED98" s="113"/>
      <c r="EE98" s="113"/>
      <c r="EF98" s="113"/>
      <c r="EG98" s="113"/>
      <c r="EH98" s="113"/>
      <c r="EI98" s="113"/>
      <c r="EJ98" s="113"/>
      <c r="EK98" s="113"/>
      <c r="EL98" s="113"/>
      <c r="EM98" s="113"/>
      <c r="EN98" s="113"/>
      <c r="EO98" s="113"/>
      <c r="EP98" s="113"/>
      <c r="EQ98" s="113"/>
      <c r="ER98" s="113"/>
      <c r="ES98" s="113"/>
      <c r="ET98" s="113"/>
      <c r="EU98" s="113"/>
      <c r="EV98" s="113"/>
      <c r="EW98" s="113"/>
      <c r="EX98" s="113"/>
      <c r="EY98" s="113"/>
      <c r="EZ98" s="113"/>
      <c r="FA98" s="113"/>
      <c r="FB98" s="113"/>
      <c r="FC98" s="113"/>
      <c r="FD98" s="113"/>
      <c r="FE98" s="113"/>
      <c r="FF98" s="113"/>
      <c r="FG98" s="113"/>
      <c r="FH98" s="113"/>
      <c r="FI98" s="113"/>
      <c r="FJ98" s="113"/>
      <c r="FK98" s="113"/>
      <c r="FL98" s="113"/>
      <c r="FM98" s="113"/>
      <c r="FN98" s="113"/>
      <c r="FO98" s="113"/>
      <c r="FP98" s="113"/>
      <c r="FQ98" s="113"/>
      <c r="FR98" s="113"/>
      <c r="FS98" s="113"/>
      <c r="FT98" s="113"/>
      <c r="FU98" s="113"/>
      <c r="FV98" s="113"/>
      <c r="FW98" s="113"/>
      <c r="FX98" s="113"/>
      <c r="FY98" s="113"/>
      <c r="FZ98" s="113"/>
      <c r="GA98" s="113"/>
      <c r="GB98" s="113"/>
      <c r="GC98" s="113"/>
      <c r="GD98" s="113"/>
      <c r="GE98" s="113"/>
      <c r="GF98" s="113"/>
      <c r="GG98" s="113"/>
      <c r="GH98" s="113"/>
      <c r="GI98" s="113"/>
      <c r="GJ98" s="113"/>
      <c r="GK98" s="113"/>
      <c r="GL98" s="113"/>
      <c r="GM98" s="113"/>
      <c r="GN98" s="113"/>
      <c r="GO98" s="113"/>
      <c r="GP98" s="113"/>
      <c r="GQ98" s="113"/>
      <c r="GR98" s="113"/>
      <c r="GS98" s="113"/>
      <c r="GT98" s="113"/>
      <c r="GU98" s="113"/>
      <c r="GV98" s="113"/>
      <c r="GW98" s="113"/>
      <c r="GX98" s="113"/>
      <c r="GY98" s="113"/>
      <c r="GZ98" s="113"/>
      <c r="HA98" s="113"/>
      <c r="HB98" s="113"/>
      <c r="HC98" s="113"/>
      <c r="HD98" s="113"/>
      <c r="HE98" s="113"/>
      <c r="HF98" s="113"/>
      <c r="HG98" s="113"/>
      <c r="HH98" s="113"/>
      <c r="HI98" s="113"/>
      <c r="HJ98" s="113"/>
      <c r="HK98" s="113"/>
      <c r="HL98" s="113"/>
      <c r="HM98" s="113"/>
      <c r="HN98" s="113"/>
      <c r="HO98" s="113"/>
      <c r="HP98" s="113"/>
      <c r="HQ98" s="113"/>
      <c r="HR98" s="113"/>
      <c r="HS98" s="113"/>
      <c r="HT98" s="113"/>
      <c r="HU98" s="113"/>
      <c r="HV98" s="113"/>
      <c r="HW98" s="113"/>
      <c r="HX98" s="113"/>
      <c r="HY98" s="113"/>
      <c r="HZ98" s="113"/>
      <c r="IA98" s="113"/>
      <c r="IB98" s="113"/>
      <c r="IC98" s="113"/>
      <c r="ID98" s="113"/>
      <c r="IE98" s="113"/>
      <c r="IF98" s="113"/>
    </row>
    <row r="99" spans="1:240" s="155" customFormat="1" ht="31.5">
      <c r="A99" s="92">
        <v>20</v>
      </c>
      <c r="B99" s="114" t="s">
        <v>465</v>
      </c>
      <c r="D99" s="114"/>
      <c r="E99" s="109" t="s">
        <v>524</v>
      </c>
      <c r="F99" s="96" t="s">
        <v>575</v>
      </c>
      <c r="G99" s="191"/>
      <c r="H99" s="191" t="s">
        <v>101</v>
      </c>
      <c r="I99" s="29">
        <v>2017</v>
      </c>
      <c r="J99" s="29">
        <v>2019</v>
      </c>
      <c r="K99" s="170" t="s">
        <v>466</v>
      </c>
      <c r="L99" s="93">
        <v>4954</v>
      </c>
      <c r="M99" s="93"/>
      <c r="N99" s="93">
        <v>4954</v>
      </c>
      <c r="O99" s="93"/>
      <c r="P99" s="93"/>
      <c r="Q99" s="93"/>
      <c r="R99" s="168">
        <v>4459</v>
      </c>
      <c r="S99" s="168"/>
      <c r="T99" s="168">
        <v>1450</v>
      </c>
      <c r="U99" s="109" t="s">
        <v>901</v>
      </c>
      <c r="V99" s="191"/>
    </row>
    <row r="100" spans="1:240" s="155" customFormat="1" ht="31.5">
      <c r="A100" s="92">
        <v>21</v>
      </c>
      <c r="B100" s="114" t="s">
        <v>467</v>
      </c>
      <c r="D100" s="114"/>
      <c r="E100" s="109" t="s">
        <v>524</v>
      </c>
      <c r="F100" s="96" t="s">
        <v>575</v>
      </c>
      <c r="G100" s="191"/>
      <c r="H100" s="110" t="s">
        <v>95</v>
      </c>
      <c r="I100" s="29">
        <v>2017</v>
      </c>
      <c r="J100" s="29">
        <v>2019</v>
      </c>
      <c r="K100" s="170" t="s">
        <v>468</v>
      </c>
      <c r="L100" s="93">
        <v>1982</v>
      </c>
      <c r="M100" s="93"/>
      <c r="N100" s="93">
        <v>1982</v>
      </c>
      <c r="O100" s="93"/>
      <c r="P100" s="93"/>
      <c r="Q100" s="93"/>
      <c r="R100" s="168">
        <v>1783.8</v>
      </c>
      <c r="S100" s="168"/>
      <c r="T100" s="168">
        <v>1000</v>
      </c>
      <c r="U100" s="109" t="s">
        <v>902</v>
      </c>
      <c r="V100" s="191"/>
    </row>
    <row r="101" spans="1:240" s="155" customFormat="1" ht="31.5">
      <c r="A101" s="92">
        <v>22</v>
      </c>
      <c r="B101" s="114" t="s">
        <v>469</v>
      </c>
      <c r="D101" s="114"/>
      <c r="E101" s="109" t="s">
        <v>524</v>
      </c>
      <c r="F101" s="96" t="s">
        <v>575</v>
      </c>
      <c r="G101" s="191"/>
      <c r="H101" s="25" t="s">
        <v>10</v>
      </c>
      <c r="I101" s="29">
        <v>2017</v>
      </c>
      <c r="J101" s="29">
        <v>2019</v>
      </c>
      <c r="K101" s="170" t="s">
        <v>470</v>
      </c>
      <c r="L101" s="93">
        <v>4513</v>
      </c>
      <c r="M101" s="93"/>
      <c r="N101" s="93">
        <v>4513</v>
      </c>
      <c r="O101" s="93"/>
      <c r="P101" s="93"/>
      <c r="Q101" s="93"/>
      <c r="R101" s="168">
        <v>4061.7000000000003</v>
      </c>
      <c r="S101" s="168"/>
      <c r="T101" s="168">
        <v>1350</v>
      </c>
      <c r="U101" s="477" t="s">
        <v>903</v>
      </c>
      <c r="V101" s="191"/>
    </row>
    <row r="102" spans="1:240" s="155" customFormat="1" ht="31.5">
      <c r="A102" s="92">
        <v>23</v>
      </c>
      <c r="B102" s="114" t="s">
        <v>471</v>
      </c>
      <c r="D102" s="114"/>
      <c r="E102" s="109" t="s">
        <v>524</v>
      </c>
      <c r="F102" s="96" t="s">
        <v>575</v>
      </c>
      <c r="G102" s="191"/>
      <c r="H102" s="66" t="s">
        <v>15</v>
      </c>
      <c r="I102" s="29">
        <v>2017</v>
      </c>
      <c r="J102" s="29">
        <v>2019</v>
      </c>
      <c r="K102" s="170" t="s">
        <v>472</v>
      </c>
      <c r="L102" s="93">
        <v>3859</v>
      </c>
      <c r="M102" s="93"/>
      <c r="N102" s="93">
        <v>3859</v>
      </c>
      <c r="O102" s="93"/>
      <c r="P102" s="93"/>
      <c r="Q102" s="93"/>
      <c r="R102" s="168">
        <v>3473</v>
      </c>
      <c r="S102" s="168"/>
      <c r="T102" s="168">
        <v>1050</v>
      </c>
      <c r="U102" s="477" t="s">
        <v>904</v>
      </c>
      <c r="V102" s="191"/>
    </row>
    <row r="103" spans="1:240" s="155" customFormat="1" ht="31.5">
      <c r="A103" s="92">
        <v>24</v>
      </c>
      <c r="B103" s="114" t="s">
        <v>473</v>
      </c>
      <c r="D103" s="114"/>
      <c r="E103" s="109" t="s">
        <v>524</v>
      </c>
      <c r="F103" s="96" t="s">
        <v>575</v>
      </c>
      <c r="G103" s="191"/>
      <c r="H103" s="191" t="s">
        <v>101</v>
      </c>
      <c r="I103" s="29">
        <v>2017</v>
      </c>
      <c r="J103" s="29">
        <v>2019</v>
      </c>
      <c r="K103" s="170" t="s">
        <v>474</v>
      </c>
      <c r="L103" s="93">
        <v>3500</v>
      </c>
      <c r="M103" s="93"/>
      <c r="N103" s="93">
        <v>3500</v>
      </c>
      <c r="O103" s="93"/>
      <c r="P103" s="93"/>
      <c r="Q103" s="93"/>
      <c r="R103" s="168">
        <v>3150</v>
      </c>
      <c r="S103" s="168"/>
      <c r="T103" s="168">
        <v>1000</v>
      </c>
      <c r="U103" s="477" t="s">
        <v>761</v>
      </c>
      <c r="V103" s="191"/>
    </row>
    <row r="104" spans="1:240" s="155" customFormat="1" ht="31.5">
      <c r="A104" s="92">
        <v>25</v>
      </c>
      <c r="B104" s="114" t="s">
        <v>475</v>
      </c>
      <c r="D104" s="114"/>
      <c r="E104" s="109" t="s">
        <v>524</v>
      </c>
      <c r="F104" s="96" t="s">
        <v>575</v>
      </c>
      <c r="G104" s="191"/>
      <c r="H104" s="191" t="s">
        <v>101</v>
      </c>
      <c r="I104" s="29">
        <v>2017</v>
      </c>
      <c r="J104" s="29">
        <v>2019</v>
      </c>
      <c r="K104" s="170" t="s">
        <v>476</v>
      </c>
      <c r="L104" s="93">
        <v>4130.6000000000004</v>
      </c>
      <c r="M104" s="93"/>
      <c r="N104" s="93">
        <v>4130.6000000000004</v>
      </c>
      <c r="O104" s="93"/>
      <c r="P104" s="93"/>
      <c r="Q104" s="93"/>
      <c r="R104" s="168">
        <v>3718</v>
      </c>
      <c r="S104" s="168"/>
      <c r="T104" s="168">
        <v>1100</v>
      </c>
      <c r="U104" s="109" t="s">
        <v>905</v>
      </c>
      <c r="V104" s="191"/>
    </row>
    <row r="105" spans="1:240" s="155" customFormat="1" ht="31.5">
      <c r="A105" s="92">
        <v>26</v>
      </c>
      <c r="B105" s="114" t="s">
        <v>477</v>
      </c>
      <c r="D105" s="114"/>
      <c r="E105" s="109" t="s">
        <v>524</v>
      </c>
      <c r="F105" s="96" t="s">
        <v>575</v>
      </c>
      <c r="G105" s="191"/>
      <c r="H105" s="191" t="s">
        <v>101</v>
      </c>
      <c r="I105" s="29">
        <v>2017</v>
      </c>
      <c r="J105" s="29">
        <v>2019</v>
      </c>
      <c r="K105" s="170" t="s">
        <v>478</v>
      </c>
      <c r="L105" s="93">
        <v>3439</v>
      </c>
      <c r="M105" s="93"/>
      <c r="N105" s="93">
        <v>3439</v>
      </c>
      <c r="O105" s="93"/>
      <c r="P105" s="93"/>
      <c r="Q105" s="93"/>
      <c r="R105" s="168">
        <v>3095</v>
      </c>
      <c r="S105" s="168"/>
      <c r="T105" s="168">
        <v>1000</v>
      </c>
      <c r="U105" s="109" t="s">
        <v>887</v>
      </c>
      <c r="V105" s="191"/>
    </row>
    <row r="106" spans="1:240" s="155" customFormat="1" ht="31.5">
      <c r="A106" s="92">
        <v>27</v>
      </c>
      <c r="B106" s="114" t="s">
        <v>479</v>
      </c>
      <c r="D106" s="114"/>
      <c r="E106" s="109" t="s">
        <v>524</v>
      </c>
      <c r="F106" s="96" t="s">
        <v>575</v>
      </c>
      <c r="G106" s="191"/>
      <c r="H106" s="28" t="s">
        <v>24</v>
      </c>
      <c r="I106" s="29">
        <v>2017</v>
      </c>
      <c r="J106" s="29">
        <v>2019</v>
      </c>
      <c r="K106" s="247" t="s">
        <v>480</v>
      </c>
      <c r="L106" s="93">
        <v>2924</v>
      </c>
      <c r="M106" s="93"/>
      <c r="N106" s="93">
        <v>2924</v>
      </c>
      <c r="O106" s="93"/>
      <c r="P106" s="93"/>
      <c r="Q106" s="93"/>
      <c r="R106" s="168">
        <v>2632</v>
      </c>
      <c r="S106" s="168"/>
      <c r="T106" s="168">
        <v>900</v>
      </c>
      <c r="U106" s="477" t="s">
        <v>860</v>
      </c>
      <c r="V106" s="191"/>
    </row>
    <row r="107" spans="1:240" s="155" customFormat="1" ht="31.5">
      <c r="A107" s="92">
        <v>28</v>
      </c>
      <c r="B107" s="114" t="s">
        <v>481</v>
      </c>
      <c r="C107" s="114"/>
      <c r="D107" s="114"/>
      <c r="E107" s="109" t="s">
        <v>524</v>
      </c>
      <c r="F107" s="96" t="s">
        <v>575</v>
      </c>
      <c r="G107" s="191"/>
      <c r="H107" s="191" t="s">
        <v>85</v>
      </c>
      <c r="I107" s="29">
        <v>2017</v>
      </c>
      <c r="J107" s="29">
        <v>2019</v>
      </c>
      <c r="K107" s="247" t="s">
        <v>482</v>
      </c>
      <c r="L107" s="93">
        <v>3843</v>
      </c>
      <c r="M107" s="93"/>
      <c r="N107" s="93">
        <v>3843</v>
      </c>
      <c r="O107" s="93"/>
      <c r="P107" s="93"/>
      <c r="Q107" s="93"/>
      <c r="R107" s="168">
        <v>3459</v>
      </c>
      <c r="S107" s="168"/>
      <c r="T107" s="168">
        <v>1000</v>
      </c>
      <c r="U107" s="477" t="s">
        <v>906</v>
      </c>
      <c r="V107" s="191"/>
    </row>
    <row r="108" spans="1:240" s="155" customFormat="1" ht="31.5">
      <c r="A108" s="92">
        <v>29</v>
      </c>
      <c r="B108" s="114" t="s">
        <v>483</v>
      </c>
      <c r="C108" s="114"/>
      <c r="D108" s="114"/>
      <c r="E108" s="109" t="s">
        <v>524</v>
      </c>
      <c r="F108" s="96" t="s">
        <v>575</v>
      </c>
      <c r="G108" s="191"/>
      <c r="H108" s="28" t="s">
        <v>24</v>
      </c>
      <c r="I108" s="29">
        <v>2017</v>
      </c>
      <c r="J108" s="29">
        <v>2019</v>
      </c>
      <c r="K108" s="247" t="s">
        <v>484</v>
      </c>
      <c r="L108" s="93">
        <v>4077</v>
      </c>
      <c r="M108" s="93"/>
      <c r="N108" s="93">
        <v>4077</v>
      </c>
      <c r="O108" s="93"/>
      <c r="P108" s="93"/>
      <c r="Q108" s="93"/>
      <c r="R108" s="168">
        <v>3669.3</v>
      </c>
      <c r="S108" s="168"/>
      <c r="T108" s="168">
        <v>1000</v>
      </c>
      <c r="U108" s="477" t="s">
        <v>867</v>
      </c>
      <c r="V108" s="191"/>
    </row>
    <row r="109" spans="1:240" s="155" customFormat="1" ht="31.5">
      <c r="A109" s="92">
        <v>30</v>
      </c>
      <c r="B109" s="114" t="s">
        <v>485</v>
      </c>
      <c r="C109" s="114"/>
      <c r="D109" s="114"/>
      <c r="E109" s="109" t="s">
        <v>524</v>
      </c>
      <c r="F109" s="96" t="s">
        <v>575</v>
      </c>
      <c r="G109" s="191"/>
      <c r="H109" s="28" t="s">
        <v>24</v>
      </c>
      <c r="I109" s="29">
        <v>2017</v>
      </c>
      <c r="J109" s="29">
        <v>2019</v>
      </c>
      <c r="K109" s="170" t="s">
        <v>486</v>
      </c>
      <c r="L109" s="93">
        <v>4500</v>
      </c>
      <c r="M109" s="93"/>
      <c r="N109" s="93">
        <v>4500</v>
      </c>
      <c r="O109" s="93"/>
      <c r="P109" s="93"/>
      <c r="Q109" s="93"/>
      <c r="R109" s="168">
        <v>4050</v>
      </c>
      <c r="S109" s="168"/>
      <c r="T109" s="168">
        <v>1100</v>
      </c>
      <c r="U109" s="477" t="s">
        <v>850</v>
      </c>
      <c r="V109" s="191"/>
    </row>
    <row r="110" spans="1:240" s="155" customFormat="1" ht="31.5">
      <c r="A110" s="92">
        <v>31</v>
      </c>
      <c r="B110" s="114" t="s">
        <v>487</v>
      </c>
      <c r="C110" s="114"/>
      <c r="D110" s="114"/>
      <c r="E110" s="109" t="s">
        <v>524</v>
      </c>
      <c r="F110" s="96" t="s">
        <v>575</v>
      </c>
      <c r="G110" s="191"/>
      <c r="H110" s="28" t="s">
        <v>24</v>
      </c>
      <c r="I110" s="29">
        <v>2017</v>
      </c>
      <c r="J110" s="29">
        <v>2019</v>
      </c>
      <c r="K110" s="170" t="s">
        <v>488</v>
      </c>
      <c r="L110" s="93">
        <v>3861</v>
      </c>
      <c r="M110" s="93"/>
      <c r="N110" s="93">
        <v>3861</v>
      </c>
      <c r="O110" s="93"/>
      <c r="P110" s="93"/>
      <c r="Q110" s="93"/>
      <c r="R110" s="168">
        <v>3474.9</v>
      </c>
      <c r="S110" s="168"/>
      <c r="T110" s="168">
        <v>1000</v>
      </c>
      <c r="U110" s="477" t="s">
        <v>793</v>
      </c>
      <c r="V110" s="191"/>
    </row>
    <row r="111" spans="1:240" s="155" customFormat="1" ht="31.5">
      <c r="A111" s="92">
        <v>32</v>
      </c>
      <c r="B111" s="114" t="s">
        <v>489</v>
      </c>
      <c r="C111" s="114"/>
      <c r="D111" s="114"/>
      <c r="E111" s="109" t="s">
        <v>524</v>
      </c>
      <c r="F111" s="96" t="s">
        <v>575</v>
      </c>
      <c r="G111" s="191"/>
      <c r="H111" s="28" t="s">
        <v>24</v>
      </c>
      <c r="I111" s="29">
        <v>2017</v>
      </c>
      <c r="J111" s="29">
        <v>2019</v>
      </c>
      <c r="K111" s="247" t="s">
        <v>490</v>
      </c>
      <c r="L111" s="93">
        <v>3500</v>
      </c>
      <c r="M111" s="93"/>
      <c r="N111" s="93">
        <v>3500</v>
      </c>
      <c r="O111" s="93"/>
      <c r="P111" s="93"/>
      <c r="Q111" s="93"/>
      <c r="R111" s="168">
        <v>3150</v>
      </c>
      <c r="S111" s="168"/>
      <c r="T111" s="168">
        <v>950</v>
      </c>
      <c r="U111" s="477" t="s">
        <v>755</v>
      </c>
      <c r="V111" s="191"/>
    </row>
    <row r="112" spans="1:240" s="155" customFormat="1" ht="31.5">
      <c r="A112" s="92">
        <v>33</v>
      </c>
      <c r="B112" s="114" t="s">
        <v>790</v>
      </c>
      <c r="C112" s="114"/>
      <c r="D112" s="114"/>
      <c r="E112" s="109" t="s">
        <v>524</v>
      </c>
      <c r="F112" s="96" t="s">
        <v>575</v>
      </c>
      <c r="G112" s="191"/>
      <c r="H112" s="66" t="s">
        <v>15</v>
      </c>
      <c r="I112" s="29">
        <v>2017</v>
      </c>
      <c r="J112" s="29">
        <v>2019</v>
      </c>
      <c r="K112" s="170" t="s">
        <v>491</v>
      </c>
      <c r="L112" s="93">
        <v>5286</v>
      </c>
      <c r="M112" s="93"/>
      <c r="N112" s="93">
        <v>5286</v>
      </c>
      <c r="O112" s="93"/>
      <c r="P112" s="93"/>
      <c r="Q112" s="93"/>
      <c r="R112" s="168">
        <v>4757</v>
      </c>
      <c r="S112" s="168"/>
      <c r="T112" s="168">
        <v>1400</v>
      </c>
      <c r="U112" s="477" t="s">
        <v>792</v>
      </c>
      <c r="V112" s="191"/>
    </row>
    <row r="113" spans="1:240" s="155" customFormat="1" ht="31.5">
      <c r="A113" s="92">
        <v>34</v>
      </c>
      <c r="B113" s="114" t="s">
        <v>791</v>
      </c>
      <c r="C113" s="114"/>
      <c r="D113" s="114"/>
      <c r="E113" s="109" t="s">
        <v>524</v>
      </c>
      <c r="F113" s="96" t="s">
        <v>575</v>
      </c>
      <c r="G113" s="191"/>
      <c r="H113" s="66" t="s">
        <v>15</v>
      </c>
      <c r="I113" s="29">
        <v>2017</v>
      </c>
      <c r="J113" s="29">
        <v>2019</v>
      </c>
      <c r="K113" s="247" t="s">
        <v>492</v>
      </c>
      <c r="L113" s="93">
        <v>4000</v>
      </c>
      <c r="M113" s="93"/>
      <c r="N113" s="93">
        <v>4000</v>
      </c>
      <c r="O113" s="93"/>
      <c r="P113" s="93"/>
      <c r="Q113" s="93"/>
      <c r="R113" s="168">
        <v>3600</v>
      </c>
      <c r="S113" s="168"/>
      <c r="T113" s="168">
        <v>1000</v>
      </c>
      <c r="U113" s="477" t="s">
        <v>753</v>
      </c>
      <c r="V113" s="191"/>
    </row>
    <row r="114" spans="1:240" s="155" customFormat="1" ht="31.5">
      <c r="A114" s="92">
        <v>35</v>
      </c>
      <c r="B114" s="114" t="s">
        <v>493</v>
      </c>
      <c r="C114" s="114"/>
      <c r="D114" s="114"/>
      <c r="E114" s="109" t="s">
        <v>524</v>
      </c>
      <c r="F114" s="96" t="s">
        <v>575</v>
      </c>
      <c r="G114" s="191"/>
      <c r="H114" s="66" t="s">
        <v>15</v>
      </c>
      <c r="I114" s="29">
        <v>2017</v>
      </c>
      <c r="J114" s="29">
        <v>2019</v>
      </c>
      <c r="K114" s="247" t="s">
        <v>494</v>
      </c>
      <c r="L114" s="93">
        <v>3500</v>
      </c>
      <c r="M114" s="93"/>
      <c r="N114" s="93">
        <v>3500</v>
      </c>
      <c r="O114" s="93"/>
      <c r="P114" s="93"/>
      <c r="Q114" s="93"/>
      <c r="R114" s="168">
        <v>3150</v>
      </c>
      <c r="S114" s="168"/>
      <c r="T114" s="168">
        <v>800</v>
      </c>
      <c r="U114" s="477" t="s">
        <v>789</v>
      </c>
      <c r="V114" s="191"/>
    </row>
    <row r="115" spans="1:240" s="155" customFormat="1" ht="31.5">
      <c r="A115" s="92">
        <v>36</v>
      </c>
      <c r="B115" s="114" t="s">
        <v>907</v>
      </c>
      <c r="C115" s="114"/>
      <c r="D115" s="114"/>
      <c r="E115" s="109" t="s">
        <v>524</v>
      </c>
      <c r="F115" s="96" t="s">
        <v>575</v>
      </c>
      <c r="G115" s="191"/>
      <c r="H115" s="66" t="s">
        <v>15</v>
      </c>
      <c r="I115" s="29">
        <v>2017</v>
      </c>
      <c r="J115" s="29">
        <v>2019</v>
      </c>
      <c r="K115" s="247" t="s">
        <v>495</v>
      </c>
      <c r="L115" s="93">
        <v>3900</v>
      </c>
      <c r="M115" s="93"/>
      <c r="N115" s="93">
        <v>3900</v>
      </c>
      <c r="O115" s="93"/>
      <c r="P115" s="93"/>
      <c r="Q115" s="93"/>
      <c r="R115" s="168">
        <v>3510</v>
      </c>
      <c r="S115" s="168"/>
      <c r="T115" s="168">
        <v>1050</v>
      </c>
      <c r="U115" s="477" t="s">
        <v>753</v>
      </c>
      <c r="V115" s="191"/>
    </row>
    <row r="116" spans="1:240" s="155" customFormat="1" ht="31.5">
      <c r="A116" s="92">
        <v>37</v>
      </c>
      <c r="B116" s="114" t="s">
        <v>496</v>
      </c>
      <c r="C116" s="114"/>
      <c r="D116" s="114"/>
      <c r="E116" s="109" t="s">
        <v>524</v>
      </c>
      <c r="F116" s="96" t="s">
        <v>575</v>
      </c>
      <c r="G116" s="191"/>
      <c r="H116" s="66" t="s">
        <v>15</v>
      </c>
      <c r="I116" s="29">
        <v>2017</v>
      </c>
      <c r="J116" s="29">
        <v>2019</v>
      </c>
      <c r="K116" s="170" t="s">
        <v>497</v>
      </c>
      <c r="L116" s="93">
        <v>3450</v>
      </c>
      <c r="M116" s="93"/>
      <c r="N116" s="93">
        <v>3450</v>
      </c>
      <c r="O116" s="93"/>
      <c r="P116" s="93"/>
      <c r="Q116" s="93"/>
      <c r="R116" s="168">
        <v>3105</v>
      </c>
      <c r="S116" s="168"/>
      <c r="T116" s="168">
        <v>950</v>
      </c>
      <c r="U116" s="477" t="s">
        <v>788</v>
      </c>
      <c r="V116" s="191"/>
    </row>
    <row r="117" spans="1:240" s="155" customFormat="1" ht="31.5">
      <c r="A117" s="92">
        <v>38</v>
      </c>
      <c r="B117" s="114" t="s">
        <v>498</v>
      </c>
      <c r="C117" s="114"/>
      <c r="D117" s="114"/>
      <c r="E117" s="109" t="s">
        <v>524</v>
      </c>
      <c r="F117" s="96" t="s">
        <v>575</v>
      </c>
      <c r="G117" s="191"/>
      <c r="H117" s="110" t="s">
        <v>95</v>
      </c>
      <c r="I117" s="29">
        <v>2017</v>
      </c>
      <c r="J117" s="29">
        <v>2019</v>
      </c>
      <c r="K117" s="170" t="s">
        <v>499</v>
      </c>
      <c r="L117" s="93">
        <v>4795</v>
      </c>
      <c r="M117" s="93"/>
      <c r="N117" s="93">
        <v>4795</v>
      </c>
      <c r="O117" s="93"/>
      <c r="P117" s="93"/>
      <c r="Q117" s="93"/>
      <c r="R117" s="168">
        <v>4316</v>
      </c>
      <c r="S117" s="168"/>
      <c r="T117" s="168">
        <v>1250</v>
      </c>
      <c r="U117" s="477" t="s">
        <v>787</v>
      </c>
      <c r="V117" s="191"/>
    </row>
    <row r="118" spans="1:240" s="155" customFormat="1" ht="25.5">
      <c r="A118" s="92">
        <v>39</v>
      </c>
      <c r="B118" s="114" t="s">
        <v>500</v>
      </c>
      <c r="C118" s="114"/>
      <c r="D118" s="114"/>
      <c r="E118" s="109" t="s">
        <v>524</v>
      </c>
      <c r="F118" s="96" t="s">
        <v>575</v>
      </c>
      <c r="G118" s="191"/>
      <c r="H118" s="110" t="s">
        <v>95</v>
      </c>
      <c r="I118" s="29">
        <v>2017</v>
      </c>
      <c r="J118" s="29">
        <v>2019</v>
      </c>
      <c r="K118" s="170" t="s">
        <v>501</v>
      </c>
      <c r="L118" s="93">
        <v>3946</v>
      </c>
      <c r="M118" s="93"/>
      <c r="N118" s="93">
        <v>3946</v>
      </c>
      <c r="O118" s="93"/>
      <c r="P118" s="93"/>
      <c r="Q118" s="93"/>
      <c r="R118" s="168">
        <v>3551.4</v>
      </c>
      <c r="S118" s="168"/>
      <c r="T118" s="168">
        <v>1000</v>
      </c>
      <c r="U118" s="477" t="s">
        <v>786</v>
      </c>
      <c r="V118" s="191"/>
    </row>
    <row r="119" spans="1:240" s="91" customFormat="1" ht="31.5">
      <c r="A119" s="92">
        <v>40</v>
      </c>
      <c r="B119" s="114" t="s">
        <v>502</v>
      </c>
      <c r="C119" s="114"/>
      <c r="D119" s="114"/>
      <c r="E119" s="109" t="s">
        <v>524</v>
      </c>
      <c r="F119" s="96" t="s">
        <v>575</v>
      </c>
      <c r="G119" s="191"/>
      <c r="H119" s="110" t="s">
        <v>95</v>
      </c>
      <c r="I119" s="29">
        <v>2017</v>
      </c>
      <c r="J119" s="29">
        <v>2019</v>
      </c>
      <c r="K119" s="170" t="s">
        <v>503</v>
      </c>
      <c r="L119" s="93">
        <v>3045</v>
      </c>
      <c r="M119" s="93"/>
      <c r="N119" s="93">
        <v>3045</v>
      </c>
      <c r="O119" s="93"/>
      <c r="P119" s="93"/>
      <c r="Q119" s="93"/>
      <c r="R119" s="168">
        <v>2741</v>
      </c>
      <c r="S119" s="168"/>
      <c r="T119" s="168">
        <v>850</v>
      </c>
      <c r="U119" s="477" t="s">
        <v>785</v>
      </c>
      <c r="V119" s="191"/>
      <c r="W119" s="155"/>
      <c r="X119" s="155"/>
      <c r="Y119" s="155"/>
      <c r="Z119" s="155"/>
      <c r="AA119" s="155"/>
      <c r="AB119" s="155"/>
      <c r="AC119" s="155"/>
      <c r="AD119" s="155"/>
      <c r="AE119" s="155"/>
      <c r="AF119" s="155"/>
      <c r="AG119" s="155"/>
      <c r="AH119" s="155"/>
      <c r="AI119" s="155"/>
      <c r="AJ119" s="155"/>
      <c r="AK119" s="155"/>
      <c r="AL119" s="155"/>
      <c r="AM119" s="155"/>
      <c r="AN119" s="155"/>
      <c r="AO119" s="155"/>
      <c r="AP119" s="155"/>
      <c r="AQ119" s="155"/>
      <c r="AR119" s="155"/>
      <c r="AS119" s="155"/>
      <c r="AT119" s="155"/>
      <c r="AU119" s="155"/>
      <c r="AV119" s="155"/>
      <c r="AW119" s="155"/>
      <c r="AX119" s="155"/>
      <c r="AY119" s="155"/>
      <c r="AZ119" s="155"/>
      <c r="BA119" s="155"/>
      <c r="BB119" s="155"/>
      <c r="BC119" s="155"/>
      <c r="BD119" s="155"/>
      <c r="BE119" s="155"/>
      <c r="BF119" s="155"/>
      <c r="BG119" s="155"/>
      <c r="BH119" s="155"/>
      <c r="BI119" s="155"/>
      <c r="BJ119" s="155"/>
      <c r="BK119" s="155"/>
      <c r="BL119" s="155"/>
      <c r="BM119" s="155"/>
      <c r="BN119" s="155"/>
      <c r="BO119" s="155"/>
      <c r="BP119" s="155"/>
      <c r="BQ119" s="155"/>
      <c r="BR119" s="155"/>
      <c r="BS119" s="155"/>
      <c r="BT119" s="155"/>
      <c r="BU119" s="155"/>
      <c r="BV119" s="155"/>
      <c r="BW119" s="155"/>
      <c r="BX119" s="155"/>
      <c r="BY119" s="155"/>
      <c r="BZ119" s="155"/>
      <c r="CA119" s="155"/>
      <c r="CB119" s="155"/>
      <c r="CC119" s="155"/>
      <c r="CD119" s="155"/>
      <c r="CE119" s="155"/>
      <c r="CF119" s="155"/>
      <c r="CG119" s="155"/>
      <c r="CH119" s="155"/>
      <c r="CI119" s="155"/>
      <c r="CJ119" s="155"/>
      <c r="CK119" s="155"/>
      <c r="CL119" s="155"/>
      <c r="CM119" s="155"/>
      <c r="CN119" s="155"/>
      <c r="CO119" s="155"/>
      <c r="CP119" s="155"/>
      <c r="CQ119" s="155"/>
      <c r="CR119" s="155"/>
      <c r="CS119" s="155"/>
      <c r="CT119" s="155"/>
      <c r="CU119" s="155"/>
      <c r="CV119" s="155"/>
      <c r="CW119" s="155"/>
      <c r="CX119" s="155"/>
      <c r="CY119" s="155"/>
      <c r="CZ119" s="155"/>
      <c r="DA119" s="155"/>
      <c r="DB119" s="155"/>
      <c r="DC119" s="155"/>
      <c r="DD119" s="155"/>
      <c r="DE119" s="155"/>
      <c r="DF119" s="155"/>
      <c r="DG119" s="155"/>
      <c r="DH119" s="155"/>
      <c r="DI119" s="155"/>
      <c r="DJ119" s="155"/>
      <c r="DK119" s="155"/>
      <c r="DL119" s="155"/>
      <c r="DM119" s="155"/>
      <c r="DN119" s="155"/>
      <c r="DO119" s="155"/>
      <c r="DP119" s="155"/>
      <c r="DQ119" s="155"/>
      <c r="DR119" s="155"/>
      <c r="DS119" s="155"/>
      <c r="DT119" s="155"/>
      <c r="DU119" s="155"/>
      <c r="DV119" s="155"/>
      <c r="DW119" s="155"/>
      <c r="DX119" s="155"/>
      <c r="DY119" s="155"/>
      <c r="DZ119" s="155"/>
      <c r="EA119" s="155"/>
      <c r="EB119" s="155"/>
      <c r="EC119" s="155"/>
      <c r="ED119" s="155"/>
      <c r="EE119" s="155"/>
      <c r="EF119" s="155"/>
      <c r="EG119" s="155"/>
      <c r="EH119" s="155"/>
      <c r="EI119" s="155"/>
      <c r="EJ119" s="155"/>
      <c r="EK119" s="155"/>
      <c r="EL119" s="155"/>
      <c r="EM119" s="155"/>
      <c r="EN119" s="155"/>
      <c r="EO119" s="155"/>
      <c r="EP119" s="155"/>
      <c r="EQ119" s="155"/>
      <c r="ER119" s="155"/>
      <c r="ES119" s="155"/>
      <c r="ET119" s="155"/>
      <c r="EU119" s="155"/>
      <c r="EV119" s="155"/>
      <c r="EW119" s="155"/>
      <c r="EX119" s="155"/>
      <c r="EY119" s="155"/>
      <c r="EZ119" s="155"/>
      <c r="FA119" s="155"/>
      <c r="FB119" s="155"/>
      <c r="FC119" s="155"/>
      <c r="FD119" s="155"/>
      <c r="FE119" s="155"/>
      <c r="FF119" s="155"/>
      <c r="FG119" s="155"/>
      <c r="FH119" s="155"/>
      <c r="FI119" s="155"/>
      <c r="FJ119" s="155"/>
      <c r="FK119" s="155"/>
      <c r="FL119" s="155"/>
      <c r="FM119" s="155"/>
      <c r="FN119" s="155"/>
      <c r="FO119" s="155"/>
      <c r="FP119" s="155"/>
      <c r="FQ119" s="155"/>
      <c r="FR119" s="155"/>
      <c r="FS119" s="155"/>
      <c r="FT119" s="155"/>
      <c r="FU119" s="155"/>
      <c r="FV119" s="155"/>
      <c r="FW119" s="155"/>
      <c r="FX119" s="155"/>
      <c r="FY119" s="155"/>
      <c r="FZ119" s="155"/>
      <c r="GA119" s="155"/>
      <c r="GB119" s="155"/>
      <c r="GC119" s="155"/>
      <c r="GD119" s="155"/>
      <c r="GE119" s="155"/>
      <c r="GF119" s="155"/>
      <c r="GG119" s="155"/>
      <c r="GH119" s="155"/>
      <c r="GI119" s="155"/>
      <c r="GJ119" s="155"/>
      <c r="GK119" s="155"/>
      <c r="GL119" s="155"/>
      <c r="GM119" s="155"/>
      <c r="GN119" s="155"/>
      <c r="GO119" s="155"/>
      <c r="GP119" s="155"/>
      <c r="GQ119" s="155"/>
      <c r="GR119" s="155"/>
      <c r="GS119" s="155"/>
      <c r="GT119" s="155"/>
      <c r="GU119" s="155"/>
      <c r="GV119" s="155"/>
      <c r="GW119" s="155"/>
      <c r="GX119" s="155"/>
      <c r="GY119" s="155"/>
      <c r="GZ119" s="155"/>
      <c r="HA119" s="155"/>
      <c r="HB119" s="155"/>
      <c r="HC119" s="155"/>
      <c r="HD119" s="155"/>
      <c r="HE119" s="155"/>
      <c r="HF119" s="155"/>
      <c r="HG119" s="155"/>
      <c r="HH119" s="155"/>
      <c r="HI119" s="155"/>
      <c r="HJ119" s="155"/>
      <c r="HK119" s="155"/>
      <c r="HL119" s="155"/>
      <c r="HM119" s="155"/>
      <c r="HN119" s="155"/>
      <c r="HO119" s="155"/>
      <c r="HP119" s="155"/>
      <c r="HQ119" s="155"/>
      <c r="HR119" s="155"/>
      <c r="HS119" s="155"/>
      <c r="HT119" s="155"/>
      <c r="HU119" s="155"/>
      <c r="HV119" s="155"/>
      <c r="HW119" s="155"/>
      <c r="HX119" s="155"/>
      <c r="HY119" s="155"/>
      <c r="HZ119" s="155"/>
      <c r="IA119" s="155"/>
      <c r="IB119" s="155"/>
      <c r="IC119" s="155"/>
      <c r="ID119" s="155"/>
      <c r="IE119" s="155"/>
      <c r="IF119" s="155"/>
    </row>
    <row r="120" spans="1:240" s="91" customFormat="1" ht="31.5">
      <c r="A120" s="92">
        <v>41</v>
      </c>
      <c r="B120" s="114" t="s">
        <v>504</v>
      </c>
      <c r="C120" s="114"/>
      <c r="D120" s="114"/>
      <c r="E120" s="109" t="s">
        <v>524</v>
      </c>
      <c r="F120" s="96" t="s">
        <v>575</v>
      </c>
      <c r="G120" s="191"/>
      <c r="H120" s="110" t="s">
        <v>95</v>
      </c>
      <c r="I120" s="29">
        <v>2017</v>
      </c>
      <c r="J120" s="29">
        <v>2019</v>
      </c>
      <c r="K120" s="247" t="s">
        <v>505</v>
      </c>
      <c r="L120" s="93">
        <v>3852</v>
      </c>
      <c r="M120" s="93"/>
      <c r="N120" s="93">
        <v>3852</v>
      </c>
      <c r="O120" s="93"/>
      <c r="P120" s="93"/>
      <c r="Q120" s="93"/>
      <c r="R120" s="168">
        <v>3467</v>
      </c>
      <c r="S120" s="168"/>
      <c r="T120" s="168">
        <v>1000</v>
      </c>
      <c r="U120" s="477" t="s">
        <v>784</v>
      </c>
      <c r="V120" s="191"/>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5"/>
      <c r="AR120" s="155"/>
      <c r="AS120" s="155"/>
      <c r="AT120" s="155"/>
      <c r="AU120" s="155"/>
      <c r="AV120" s="155"/>
      <c r="AW120" s="155"/>
      <c r="AX120" s="155"/>
      <c r="AY120" s="155"/>
      <c r="AZ120" s="155"/>
      <c r="BA120" s="155"/>
      <c r="BB120" s="155"/>
      <c r="BC120" s="155"/>
      <c r="BD120" s="155"/>
      <c r="BE120" s="155"/>
      <c r="BF120" s="155"/>
      <c r="BG120" s="155"/>
      <c r="BH120" s="155"/>
      <c r="BI120" s="155"/>
      <c r="BJ120" s="155"/>
      <c r="BK120" s="155"/>
      <c r="BL120" s="155"/>
      <c r="BM120" s="155"/>
      <c r="BN120" s="155"/>
      <c r="BO120" s="155"/>
      <c r="BP120" s="155"/>
      <c r="BQ120" s="155"/>
      <c r="BR120" s="155"/>
      <c r="BS120" s="155"/>
      <c r="BT120" s="155"/>
      <c r="BU120" s="155"/>
      <c r="BV120" s="155"/>
      <c r="BW120" s="155"/>
      <c r="BX120" s="155"/>
      <c r="BY120" s="155"/>
      <c r="BZ120" s="155"/>
      <c r="CA120" s="155"/>
      <c r="CB120" s="155"/>
      <c r="CC120" s="155"/>
      <c r="CD120" s="155"/>
      <c r="CE120" s="155"/>
      <c r="CF120" s="155"/>
      <c r="CG120" s="155"/>
      <c r="CH120" s="155"/>
      <c r="CI120" s="155"/>
      <c r="CJ120" s="155"/>
      <c r="CK120" s="155"/>
      <c r="CL120" s="155"/>
      <c r="CM120" s="155"/>
      <c r="CN120" s="155"/>
      <c r="CO120" s="155"/>
      <c r="CP120" s="155"/>
      <c r="CQ120" s="155"/>
      <c r="CR120" s="155"/>
      <c r="CS120" s="155"/>
      <c r="CT120" s="155"/>
      <c r="CU120" s="155"/>
      <c r="CV120" s="155"/>
      <c r="CW120" s="155"/>
      <c r="CX120" s="155"/>
      <c r="CY120" s="155"/>
      <c r="CZ120" s="155"/>
      <c r="DA120" s="155"/>
      <c r="DB120" s="155"/>
      <c r="DC120" s="155"/>
      <c r="DD120" s="155"/>
      <c r="DE120" s="155"/>
      <c r="DF120" s="155"/>
      <c r="DG120" s="155"/>
      <c r="DH120" s="155"/>
      <c r="DI120" s="155"/>
      <c r="DJ120" s="155"/>
      <c r="DK120" s="155"/>
      <c r="DL120" s="155"/>
      <c r="DM120" s="155"/>
      <c r="DN120" s="155"/>
      <c r="DO120" s="155"/>
      <c r="DP120" s="155"/>
      <c r="DQ120" s="155"/>
      <c r="DR120" s="155"/>
      <c r="DS120" s="155"/>
      <c r="DT120" s="155"/>
      <c r="DU120" s="155"/>
      <c r="DV120" s="155"/>
      <c r="DW120" s="155"/>
      <c r="DX120" s="155"/>
      <c r="DY120" s="155"/>
      <c r="DZ120" s="155"/>
      <c r="EA120" s="155"/>
      <c r="EB120" s="155"/>
      <c r="EC120" s="155"/>
      <c r="ED120" s="155"/>
      <c r="EE120" s="155"/>
      <c r="EF120" s="155"/>
      <c r="EG120" s="155"/>
      <c r="EH120" s="155"/>
      <c r="EI120" s="155"/>
      <c r="EJ120" s="155"/>
      <c r="EK120" s="155"/>
      <c r="EL120" s="155"/>
      <c r="EM120" s="155"/>
      <c r="EN120" s="155"/>
      <c r="EO120" s="155"/>
      <c r="EP120" s="155"/>
      <c r="EQ120" s="155"/>
      <c r="ER120" s="155"/>
      <c r="ES120" s="155"/>
      <c r="ET120" s="155"/>
      <c r="EU120" s="155"/>
      <c r="EV120" s="155"/>
      <c r="EW120" s="155"/>
      <c r="EX120" s="155"/>
      <c r="EY120" s="155"/>
      <c r="EZ120" s="155"/>
      <c r="FA120" s="155"/>
      <c r="FB120" s="155"/>
      <c r="FC120" s="155"/>
      <c r="FD120" s="155"/>
      <c r="FE120" s="155"/>
      <c r="FF120" s="155"/>
      <c r="FG120" s="155"/>
      <c r="FH120" s="155"/>
      <c r="FI120" s="155"/>
      <c r="FJ120" s="155"/>
      <c r="FK120" s="155"/>
      <c r="FL120" s="155"/>
      <c r="FM120" s="155"/>
      <c r="FN120" s="155"/>
      <c r="FO120" s="155"/>
      <c r="FP120" s="155"/>
      <c r="FQ120" s="155"/>
      <c r="FR120" s="155"/>
      <c r="FS120" s="155"/>
      <c r="FT120" s="155"/>
      <c r="FU120" s="155"/>
      <c r="FV120" s="155"/>
      <c r="FW120" s="155"/>
      <c r="FX120" s="155"/>
      <c r="FY120" s="155"/>
      <c r="FZ120" s="155"/>
      <c r="GA120" s="155"/>
      <c r="GB120" s="155"/>
      <c r="GC120" s="155"/>
      <c r="GD120" s="155"/>
      <c r="GE120" s="155"/>
      <c r="GF120" s="155"/>
      <c r="GG120" s="155"/>
      <c r="GH120" s="155"/>
      <c r="GI120" s="155"/>
      <c r="GJ120" s="155"/>
      <c r="GK120" s="155"/>
      <c r="GL120" s="155"/>
      <c r="GM120" s="155"/>
      <c r="GN120" s="155"/>
      <c r="GO120" s="155"/>
      <c r="GP120" s="155"/>
      <c r="GQ120" s="155"/>
      <c r="GR120" s="155"/>
      <c r="GS120" s="155"/>
      <c r="GT120" s="155"/>
      <c r="GU120" s="155"/>
      <c r="GV120" s="155"/>
      <c r="GW120" s="155"/>
      <c r="GX120" s="155"/>
      <c r="GY120" s="155"/>
      <c r="GZ120" s="155"/>
      <c r="HA120" s="155"/>
      <c r="HB120" s="155"/>
      <c r="HC120" s="155"/>
      <c r="HD120" s="155"/>
      <c r="HE120" s="155"/>
      <c r="HF120" s="155"/>
      <c r="HG120" s="155"/>
      <c r="HH120" s="155"/>
      <c r="HI120" s="155"/>
      <c r="HJ120" s="155"/>
      <c r="HK120" s="155"/>
      <c r="HL120" s="155"/>
      <c r="HM120" s="155"/>
      <c r="HN120" s="155"/>
      <c r="HO120" s="155"/>
      <c r="HP120" s="155"/>
      <c r="HQ120" s="155"/>
      <c r="HR120" s="155"/>
      <c r="HS120" s="155"/>
      <c r="HT120" s="155"/>
      <c r="HU120" s="155"/>
      <c r="HV120" s="155"/>
      <c r="HW120" s="155"/>
      <c r="HX120" s="155"/>
      <c r="HY120" s="155"/>
      <c r="HZ120" s="155"/>
      <c r="IA120" s="155"/>
      <c r="IB120" s="155"/>
      <c r="IC120" s="155"/>
      <c r="ID120" s="155"/>
      <c r="IE120" s="155"/>
      <c r="IF120" s="155"/>
    </row>
    <row r="121" spans="1:240" s="155" customFormat="1" ht="31.5">
      <c r="A121" s="92">
        <v>42</v>
      </c>
      <c r="B121" s="114" t="s">
        <v>506</v>
      </c>
      <c r="C121" s="114"/>
      <c r="D121" s="114"/>
      <c r="E121" s="109" t="s">
        <v>524</v>
      </c>
      <c r="F121" s="96" t="s">
        <v>575</v>
      </c>
      <c r="G121" s="191"/>
      <c r="H121" s="110" t="s">
        <v>95</v>
      </c>
      <c r="I121" s="29">
        <v>2017</v>
      </c>
      <c r="J121" s="29">
        <v>2019</v>
      </c>
      <c r="K121" s="170" t="s">
        <v>507</v>
      </c>
      <c r="L121" s="93">
        <v>4000</v>
      </c>
      <c r="M121" s="93"/>
      <c r="N121" s="93">
        <v>4000</v>
      </c>
      <c r="O121" s="93"/>
      <c r="P121" s="93"/>
      <c r="Q121" s="93"/>
      <c r="R121" s="168">
        <v>3600</v>
      </c>
      <c r="S121" s="168"/>
      <c r="T121" s="168">
        <v>1050</v>
      </c>
      <c r="U121" s="66" t="s">
        <v>783</v>
      </c>
      <c r="V121" s="191"/>
    </row>
    <row r="122" spans="1:240" s="113" customFormat="1" ht="47.25">
      <c r="A122" s="92">
        <v>43</v>
      </c>
      <c r="B122" s="114" t="s">
        <v>508</v>
      </c>
      <c r="C122" s="114"/>
      <c r="D122" s="114"/>
      <c r="E122" s="109" t="s">
        <v>524</v>
      </c>
      <c r="F122" s="96" t="s">
        <v>575</v>
      </c>
      <c r="G122" s="191"/>
      <c r="H122" s="25" t="s">
        <v>10</v>
      </c>
      <c r="I122" s="29">
        <v>2017</v>
      </c>
      <c r="J122" s="29">
        <v>2019</v>
      </c>
      <c r="K122" s="247" t="s">
        <v>509</v>
      </c>
      <c r="L122" s="93">
        <v>11424</v>
      </c>
      <c r="M122" s="93"/>
      <c r="N122" s="93">
        <v>11424</v>
      </c>
      <c r="O122" s="93"/>
      <c r="P122" s="93"/>
      <c r="Q122" s="93"/>
      <c r="R122" s="168">
        <v>10282</v>
      </c>
      <c r="S122" s="168"/>
      <c r="T122" s="168">
        <v>3000</v>
      </c>
      <c r="U122" s="477" t="s">
        <v>782</v>
      </c>
      <c r="V122" s="191"/>
      <c r="W122" s="155"/>
      <c r="X122" s="155"/>
      <c r="Y122" s="155"/>
      <c r="Z122" s="155"/>
      <c r="AA122" s="155"/>
      <c r="AB122" s="155"/>
      <c r="AC122" s="155"/>
      <c r="AD122" s="155"/>
      <c r="AE122" s="155"/>
      <c r="AF122" s="155"/>
      <c r="AG122" s="155"/>
      <c r="AH122" s="155"/>
      <c r="AI122" s="155"/>
      <c r="AJ122" s="155"/>
      <c r="AK122" s="155"/>
      <c r="AL122" s="155"/>
      <c r="AM122" s="155"/>
      <c r="AN122" s="155"/>
      <c r="AO122" s="155"/>
      <c r="AP122" s="155"/>
      <c r="AQ122" s="155"/>
      <c r="AR122" s="155"/>
      <c r="AS122" s="155"/>
      <c r="AT122" s="155"/>
      <c r="AU122" s="155"/>
      <c r="AV122" s="155"/>
      <c r="AW122" s="155"/>
      <c r="AX122" s="155"/>
      <c r="AY122" s="155"/>
      <c r="AZ122" s="155"/>
      <c r="BA122" s="155"/>
      <c r="BB122" s="155"/>
      <c r="BC122" s="155"/>
      <c r="BD122" s="155"/>
      <c r="BE122" s="155"/>
      <c r="BF122" s="155"/>
      <c r="BG122" s="155"/>
      <c r="BH122" s="155"/>
      <c r="BI122" s="155"/>
      <c r="BJ122" s="155"/>
      <c r="BK122" s="155"/>
      <c r="BL122" s="155"/>
      <c r="BM122" s="155"/>
      <c r="BN122" s="155"/>
      <c r="BO122" s="155"/>
      <c r="BP122" s="155"/>
      <c r="BQ122" s="155"/>
      <c r="BR122" s="155"/>
      <c r="BS122" s="155"/>
      <c r="BT122" s="155"/>
      <c r="BU122" s="155"/>
      <c r="BV122" s="155"/>
      <c r="BW122" s="155"/>
      <c r="BX122" s="155"/>
      <c r="BY122" s="155"/>
      <c r="BZ122" s="155"/>
      <c r="CA122" s="155"/>
      <c r="CB122" s="155"/>
      <c r="CC122" s="155"/>
      <c r="CD122" s="155"/>
      <c r="CE122" s="155"/>
      <c r="CF122" s="155"/>
      <c r="CG122" s="155"/>
      <c r="CH122" s="155"/>
      <c r="CI122" s="155"/>
      <c r="CJ122" s="155"/>
      <c r="CK122" s="155"/>
      <c r="CL122" s="155"/>
      <c r="CM122" s="155"/>
      <c r="CN122" s="155"/>
      <c r="CO122" s="155"/>
      <c r="CP122" s="155"/>
      <c r="CQ122" s="155"/>
      <c r="CR122" s="155"/>
      <c r="CS122" s="155"/>
      <c r="CT122" s="155"/>
      <c r="CU122" s="155"/>
      <c r="CV122" s="155"/>
      <c r="CW122" s="155"/>
      <c r="CX122" s="155"/>
      <c r="CY122" s="155"/>
      <c r="CZ122" s="155"/>
      <c r="DA122" s="155"/>
      <c r="DB122" s="155"/>
      <c r="DC122" s="155"/>
      <c r="DD122" s="155"/>
      <c r="DE122" s="155"/>
      <c r="DF122" s="155"/>
      <c r="DG122" s="155"/>
      <c r="DH122" s="155"/>
      <c r="DI122" s="155"/>
      <c r="DJ122" s="155"/>
      <c r="DK122" s="155"/>
      <c r="DL122" s="155"/>
      <c r="DM122" s="155"/>
      <c r="DN122" s="155"/>
      <c r="DO122" s="155"/>
      <c r="DP122" s="155"/>
      <c r="DQ122" s="155"/>
      <c r="DR122" s="155"/>
      <c r="DS122" s="155"/>
      <c r="DT122" s="155"/>
      <c r="DU122" s="155"/>
      <c r="DV122" s="155"/>
      <c r="DW122" s="155"/>
      <c r="DX122" s="155"/>
      <c r="DY122" s="155"/>
      <c r="DZ122" s="155"/>
      <c r="EA122" s="155"/>
      <c r="EB122" s="155"/>
      <c r="EC122" s="155"/>
      <c r="ED122" s="155"/>
      <c r="EE122" s="155"/>
      <c r="EF122" s="155"/>
      <c r="EG122" s="155"/>
      <c r="EH122" s="155"/>
      <c r="EI122" s="155"/>
      <c r="EJ122" s="155"/>
      <c r="EK122" s="155"/>
      <c r="EL122" s="155"/>
      <c r="EM122" s="155"/>
      <c r="EN122" s="155"/>
      <c r="EO122" s="155"/>
      <c r="EP122" s="155"/>
      <c r="EQ122" s="155"/>
      <c r="ER122" s="155"/>
      <c r="ES122" s="155"/>
      <c r="ET122" s="155"/>
      <c r="EU122" s="155"/>
      <c r="EV122" s="155"/>
      <c r="EW122" s="155"/>
      <c r="EX122" s="155"/>
      <c r="EY122" s="155"/>
      <c r="EZ122" s="155"/>
      <c r="FA122" s="155"/>
      <c r="FB122" s="155"/>
      <c r="FC122" s="155"/>
      <c r="FD122" s="155"/>
      <c r="FE122" s="155"/>
      <c r="FF122" s="155"/>
      <c r="FG122" s="155"/>
      <c r="FH122" s="155"/>
      <c r="FI122" s="155"/>
      <c r="FJ122" s="155"/>
      <c r="FK122" s="155"/>
      <c r="FL122" s="155"/>
      <c r="FM122" s="155"/>
      <c r="FN122" s="155"/>
      <c r="FO122" s="155"/>
      <c r="FP122" s="155"/>
      <c r="FQ122" s="155"/>
      <c r="FR122" s="155"/>
      <c r="FS122" s="155"/>
      <c r="FT122" s="155"/>
      <c r="FU122" s="155"/>
      <c r="FV122" s="155"/>
      <c r="FW122" s="155"/>
      <c r="FX122" s="155"/>
      <c r="FY122" s="155"/>
      <c r="FZ122" s="155"/>
      <c r="GA122" s="155"/>
      <c r="GB122" s="155"/>
      <c r="GC122" s="155"/>
      <c r="GD122" s="155"/>
      <c r="GE122" s="155"/>
      <c r="GF122" s="155"/>
      <c r="GG122" s="155"/>
      <c r="GH122" s="155"/>
      <c r="GI122" s="155"/>
      <c r="GJ122" s="155"/>
      <c r="GK122" s="155"/>
      <c r="GL122" s="155"/>
      <c r="GM122" s="155"/>
      <c r="GN122" s="155"/>
      <c r="GO122" s="155"/>
      <c r="GP122" s="155"/>
      <c r="GQ122" s="155"/>
      <c r="GR122" s="155"/>
      <c r="GS122" s="155"/>
      <c r="GT122" s="155"/>
      <c r="GU122" s="155"/>
      <c r="GV122" s="155"/>
      <c r="GW122" s="155"/>
      <c r="GX122" s="155"/>
      <c r="GY122" s="155"/>
      <c r="GZ122" s="155"/>
      <c r="HA122" s="155"/>
      <c r="HB122" s="155"/>
      <c r="HC122" s="155"/>
      <c r="HD122" s="155"/>
      <c r="HE122" s="155"/>
      <c r="HF122" s="155"/>
      <c r="HG122" s="155"/>
      <c r="HH122" s="155"/>
      <c r="HI122" s="155"/>
      <c r="HJ122" s="155"/>
      <c r="HK122" s="155"/>
      <c r="HL122" s="155"/>
      <c r="HM122" s="155"/>
      <c r="HN122" s="155"/>
      <c r="HO122" s="155"/>
      <c r="HP122" s="155"/>
      <c r="HQ122" s="155"/>
      <c r="HR122" s="155"/>
      <c r="HS122" s="155"/>
      <c r="HT122" s="155"/>
      <c r="HU122" s="155"/>
      <c r="HV122" s="155"/>
      <c r="HW122" s="155"/>
      <c r="HX122" s="155"/>
      <c r="HY122" s="155"/>
      <c r="HZ122" s="155"/>
      <c r="IA122" s="155"/>
      <c r="IB122" s="155"/>
      <c r="IC122" s="155"/>
      <c r="ID122" s="155"/>
      <c r="IE122" s="155"/>
      <c r="IF122" s="155"/>
    </row>
    <row r="123" spans="1:240" s="101" customFormat="1" ht="19.5" customHeight="1">
      <c r="A123" s="102" t="s">
        <v>707</v>
      </c>
      <c r="B123" s="97" t="s">
        <v>708</v>
      </c>
      <c r="C123" s="98"/>
      <c r="D123" s="98"/>
      <c r="E123" s="25"/>
      <c r="F123" s="25"/>
      <c r="G123" s="25"/>
      <c r="H123" s="25"/>
      <c r="I123" s="25"/>
      <c r="J123" s="25"/>
      <c r="K123" s="77"/>
      <c r="L123" s="206">
        <f t="shared" ref="L123:T123" si="14">SUBTOTAL(9,L124:L145)</f>
        <v>698102</v>
      </c>
      <c r="M123" s="206">
        <f t="shared" si="14"/>
        <v>88130</v>
      </c>
      <c r="N123" s="206">
        <f t="shared" si="14"/>
        <v>295796</v>
      </c>
      <c r="O123" s="206">
        <f t="shared" si="14"/>
        <v>570611</v>
      </c>
      <c r="P123" s="206">
        <f t="shared" si="14"/>
        <v>88130</v>
      </c>
      <c r="Q123" s="206">
        <f t="shared" si="14"/>
        <v>208199</v>
      </c>
      <c r="R123" s="206" t="e">
        <f t="shared" si="14"/>
        <v>#REF!</v>
      </c>
      <c r="S123" s="206">
        <f t="shared" si="14"/>
        <v>0</v>
      </c>
      <c r="T123" s="206">
        <f t="shared" si="14"/>
        <v>14638</v>
      </c>
      <c r="U123" s="99"/>
      <c r="V123" s="25"/>
    </row>
    <row r="124" spans="1:240" s="91" customFormat="1" ht="94.5">
      <c r="A124" s="92">
        <v>1</v>
      </c>
      <c r="B124" s="108" t="s">
        <v>97</v>
      </c>
      <c r="C124" s="108" t="s">
        <v>544</v>
      </c>
      <c r="D124" s="126">
        <v>6292</v>
      </c>
      <c r="E124" s="25" t="s">
        <v>99</v>
      </c>
      <c r="F124" s="26" t="s">
        <v>535</v>
      </c>
      <c r="G124" s="26"/>
      <c r="H124" s="36" t="s">
        <v>10</v>
      </c>
      <c r="I124" s="29">
        <v>2011</v>
      </c>
      <c r="J124" s="29">
        <v>2013</v>
      </c>
      <c r="K124" s="204" t="s">
        <v>98</v>
      </c>
      <c r="L124" s="205">
        <v>6993</v>
      </c>
      <c r="M124" s="205"/>
      <c r="N124" s="205">
        <v>2509</v>
      </c>
      <c r="O124" s="205">
        <f>5134+800</f>
        <v>5934</v>
      </c>
      <c r="P124" s="205"/>
      <c r="Q124" s="205">
        <f>650+800</f>
        <v>1450</v>
      </c>
      <c r="R124" s="35"/>
      <c r="S124" s="35"/>
      <c r="T124" s="118">
        <v>359</v>
      </c>
      <c r="U124" s="499" t="s">
        <v>730</v>
      </c>
      <c r="V124" s="51" t="s">
        <v>960</v>
      </c>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c r="CV124" s="120"/>
      <c r="CW124" s="120"/>
      <c r="CX124" s="120"/>
      <c r="CY124" s="120"/>
      <c r="CZ124" s="120"/>
      <c r="DA124" s="120"/>
      <c r="DB124" s="120"/>
      <c r="DC124" s="120"/>
      <c r="DD124" s="120"/>
      <c r="DE124" s="120"/>
      <c r="DF124" s="120"/>
      <c r="DG124" s="120"/>
      <c r="DH124" s="120"/>
      <c r="DI124" s="120"/>
      <c r="DJ124" s="120"/>
      <c r="DK124" s="120"/>
      <c r="DL124" s="120"/>
      <c r="DM124" s="120"/>
      <c r="DN124" s="120"/>
      <c r="DO124" s="120"/>
      <c r="DP124" s="120"/>
      <c r="DQ124" s="120"/>
      <c r="DR124" s="120"/>
      <c r="DS124" s="120"/>
      <c r="DT124" s="120"/>
      <c r="DU124" s="120"/>
      <c r="DV124" s="120"/>
      <c r="DW124" s="120"/>
      <c r="DX124" s="120"/>
      <c r="DY124" s="120"/>
      <c r="DZ124" s="120"/>
      <c r="EA124" s="120"/>
      <c r="EB124" s="120"/>
      <c r="EC124" s="120"/>
      <c r="ED124" s="120"/>
      <c r="EE124" s="120"/>
      <c r="EF124" s="120"/>
      <c r="EG124" s="120"/>
      <c r="EH124" s="120"/>
      <c r="EI124" s="120"/>
      <c r="EJ124" s="120"/>
      <c r="EK124" s="120"/>
      <c r="EL124" s="120"/>
      <c r="EM124" s="120"/>
      <c r="EN124" s="120"/>
      <c r="EO124" s="120"/>
      <c r="EP124" s="120"/>
      <c r="EQ124" s="120"/>
      <c r="ER124" s="120"/>
      <c r="ES124" s="120"/>
      <c r="ET124" s="120"/>
      <c r="EU124" s="120"/>
      <c r="EV124" s="120"/>
      <c r="EW124" s="120"/>
      <c r="EX124" s="120"/>
      <c r="EY124" s="120"/>
      <c r="EZ124" s="120"/>
      <c r="FA124" s="120"/>
      <c r="FB124" s="120"/>
      <c r="FC124" s="120"/>
      <c r="FD124" s="120"/>
      <c r="FE124" s="120"/>
      <c r="FF124" s="120"/>
      <c r="FG124" s="120"/>
      <c r="FH124" s="120"/>
      <c r="FI124" s="120"/>
      <c r="FJ124" s="120"/>
      <c r="FK124" s="120"/>
      <c r="FL124" s="120"/>
      <c r="FM124" s="120"/>
      <c r="FN124" s="120"/>
      <c r="FO124" s="120"/>
      <c r="FP124" s="120"/>
      <c r="FQ124" s="120"/>
      <c r="FR124" s="120"/>
      <c r="FS124" s="120"/>
      <c r="FT124" s="120"/>
      <c r="FU124" s="120"/>
      <c r="FV124" s="120"/>
      <c r="FW124" s="120"/>
      <c r="FX124" s="120"/>
      <c r="FY124" s="120"/>
      <c r="FZ124" s="120"/>
      <c r="GA124" s="120"/>
      <c r="GB124" s="120"/>
      <c r="GC124" s="120"/>
      <c r="GD124" s="120"/>
      <c r="GE124" s="120"/>
      <c r="GF124" s="120"/>
      <c r="GG124" s="120"/>
      <c r="GH124" s="120"/>
      <c r="GI124" s="120"/>
      <c r="GJ124" s="120"/>
      <c r="GK124" s="120"/>
      <c r="GL124" s="120"/>
      <c r="GM124" s="120"/>
      <c r="GN124" s="120"/>
      <c r="GO124" s="120"/>
      <c r="GP124" s="120"/>
      <c r="GQ124" s="120"/>
      <c r="GR124" s="120"/>
      <c r="GS124" s="120"/>
      <c r="GT124" s="120"/>
      <c r="GU124" s="120"/>
      <c r="GV124" s="120"/>
      <c r="GW124" s="120"/>
      <c r="GX124" s="120"/>
      <c r="GY124" s="120"/>
      <c r="GZ124" s="120"/>
      <c r="HA124" s="120"/>
      <c r="HB124" s="120"/>
      <c r="HC124" s="120"/>
      <c r="HD124" s="120"/>
      <c r="HE124" s="120"/>
      <c r="HF124" s="120"/>
      <c r="HG124" s="120"/>
      <c r="HH124" s="120"/>
      <c r="HI124" s="120"/>
      <c r="HJ124" s="120"/>
      <c r="HK124" s="120"/>
      <c r="HL124" s="120"/>
      <c r="HM124" s="120"/>
      <c r="HN124" s="120"/>
      <c r="HO124" s="120"/>
      <c r="HP124" s="120"/>
      <c r="HQ124" s="120"/>
      <c r="HR124" s="120"/>
      <c r="HS124" s="120"/>
      <c r="HT124" s="120"/>
      <c r="HU124" s="120"/>
      <c r="HV124" s="120"/>
      <c r="HW124" s="120"/>
      <c r="HX124" s="120"/>
      <c r="HY124" s="120"/>
      <c r="HZ124" s="120"/>
      <c r="IA124" s="120"/>
      <c r="IB124" s="120"/>
      <c r="IC124" s="120"/>
      <c r="ID124" s="120"/>
      <c r="IE124" s="120"/>
      <c r="IF124" s="120"/>
    </row>
    <row r="125" spans="1:240" s="104" customFormat="1" ht="59.25" customHeight="1">
      <c r="A125" s="92">
        <v>2</v>
      </c>
      <c r="B125" s="130" t="s">
        <v>69</v>
      </c>
      <c r="C125" s="131" t="s">
        <v>540</v>
      </c>
      <c r="D125" s="126">
        <v>50388</v>
      </c>
      <c r="E125" s="25" t="s">
        <v>71</v>
      </c>
      <c r="F125" s="26" t="s">
        <v>535</v>
      </c>
      <c r="G125" s="26"/>
      <c r="H125" s="25" t="s">
        <v>10</v>
      </c>
      <c r="I125" s="29">
        <v>2010</v>
      </c>
      <c r="J125" s="29">
        <v>2016</v>
      </c>
      <c r="K125" s="202" t="s">
        <v>70</v>
      </c>
      <c r="L125" s="203">
        <v>52941</v>
      </c>
      <c r="M125" s="203"/>
      <c r="N125" s="203">
        <v>52941</v>
      </c>
      <c r="O125" s="203">
        <f>37540+2318+3500</f>
        <v>43358</v>
      </c>
      <c r="P125" s="203"/>
      <c r="Q125" s="74">
        <f>O125</f>
        <v>43358</v>
      </c>
      <c r="R125" s="128"/>
      <c r="S125" s="128"/>
      <c r="T125" s="74">
        <v>1758</v>
      </c>
      <c r="U125" s="499" t="s">
        <v>749</v>
      </c>
      <c r="V125" s="28" t="s">
        <v>959</v>
      </c>
      <c r="W125" s="101"/>
      <c r="X125" s="101"/>
      <c r="Y125" s="101"/>
      <c r="Z125" s="101"/>
      <c r="AA125" s="101"/>
      <c r="AB125" s="101"/>
      <c r="AC125" s="101"/>
      <c r="AD125" s="101"/>
      <c r="AE125" s="101"/>
      <c r="AF125" s="101"/>
      <c r="AG125" s="101"/>
      <c r="AH125" s="101"/>
      <c r="AI125" s="101"/>
      <c r="AJ125" s="101"/>
      <c r="AK125" s="101"/>
      <c r="AL125" s="101"/>
      <c r="AM125" s="101"/>
      <c r="AN125" s="101"/>
      <c r="AO125" s="101"/>
      <c r="AP125" s="101"/>
      <c r="AQ125" s="101"/>
      <c r="AR125" s="101"/>
      <c r="AS125" s="101"/>
      <c r="AT125" s="101"/>
      <c r="AU125" s="101"/>
      <c r="AV125" s="101"/>
      <c r="AW125" s="101"/>
      <c r="AX125" s="101"/>
      <c r="AY125" s="101"/>
      <c r="AZ125" s="101"/>
      <c r="BA125" s="101"/>
      <c r="BB125" s="101"/>
      <c r="BC125" s="101"/>
      <c r="BD125" s="101"/>
      <c r="BE125" s="101"/>
      <c r="BF125" s="101"/>
      <c r="BG125" s="101"/>
      <c r="BH125" s="101"/>
      <c r="BI125" s="101"/>
      <c r="BJ125" s="101"/>
      <c r="BK125" s="101"/>
      <c r="BL125" s="101"/>
      <c r="BM125" s="101"/>
      <c r="BN125" s="101"/>
      <c r="BO125" s="101"/>
      <c r="BP125" s="101"/>
      <c r="BQ125" s="101"/>
      <c r="BR125" s="101"/>
      <c r="BS125" s="101"/>
      <c r="BT125" s="101"/>
      <c r="BU125" s="101"/>
      <c r="BV125" s="101"/>
      <c r="BW125" s="101"/>
      <c r="BX125" s="101"/>
      <c r="BY125" s="101"/>
      <c r="BZ125" s="101"/>
      <c r="CA125" s="101"/>
      <c r="CB125" s="101"/>
      <c r="CC125" s="101"/>
      <c r="CD125" s="101"/>
      <c r="CE125" s="101"/>
      <c r="CF125" s="101"/>
      <c r="CG125" s="101"/>
      <c r="CH125" s="101"/>
      <c r="CI125" s="101"/>
      <c r="CJ125" s="101"/>
      <c r="CK125" s="101"/>
      <c r="CL125" s="101"/>
      <c r="CM125" s="101"/>
      <c r="CN125" s="101"/>
      <c r="CO125" s="101"/>
      <c r="CP125" s="101"/>
      <c r="CQ125" s="101"/>
      <c r="CR125" s="101"/>
      <c r="CS125" s="101"/>
      <c r="CT125" s="101"/>
      <c r="CU125" s="101"/>
      <c r="CV125" s="101"/>
      <c r="CW125" s="101"/>
      <c r="CX125" s="101"/>
      <c r="CY125" s="101"/>
      <c r="CZ125" s="101"/>
      <c r="DA125" s="101"/>
      <c r="DB125" s="101"/>
      <c r="DC125" s="101"/>
      <c r="DD125" s="101"/>
      <c r="DE125" s="101"/>
      <c r="DF125" s="101"/>
      <c r="DG125" s="101"/>
      <c r="DH125" s="101"/>
      <c r="DI125" s="101"/>
      <c r="DJ125" s="101"/>
      <c r="DK125" s="101"/>
      <c r="DL125" s="101"/>
      <c r="DM125" s="101"/>
      <c r="DN125" s="101"/>
      <c r="DO125" s="101"/>
      <c r="DP125" s="101"/>
      <c r="DQ125" s="101"/>
      <c r="DR125" s="101"/>
      <c r="DS125" s="101"/>
      <c r="DT125" s="101"/>
      <c r="DU125" s="101"/>
      <c r="DV125" s="101"/>
      <c r="DW125" s="101"/>
      <c r="DX125" s="101"/>
      <c r="DY125" s="101"/>
      <c r="DZ125" s="101"/>
      <c r="EA125" s="101"/>
      <c r="EB125" s="101"/>
      <c r="EC125" s="101"/>
      <c r="ED125" s="101"/>
      <c r="EE125" s="101"/>
      <c r="EF125" s="101"/>
      <c r="EG125" s="101"/>
      <c r="EH125" s="101"/>
      <c r="EI125" s="101"/>
      <c r="EJ125" s="101"/>
      <c r="EK125" s="101"/>
      <c r="EL125" s="101"/>
      <c r="EM125" s="101"/>
      <c r="EN125" s="101"/>
      <c r="EO125" s="101"/>
      <c r="EP125" s="101"/>
      <c r="EQ125" s="101"/>
      <c r="ER125" s="101"/>
      <c r="ES125" s="101"/>
      <c r="ET125" s="101"/>
      <c r="EU125" s="101"/>
      <c r="EV125" s="101"/>
      <c r="EW125" s="101"/>
      <c r="EX125" s="101"/>
      <c r="EY125" s="101"/>
      <c r="EZ125" s="101"/>
      <c r="FA125" s="101"/>
      <c r="FB125" s="101"/>
      <c r="FC125" s="101"/>
      <c r="FD125" s="101"/>
      <c r="FE125" s="101"/>
      <c r="FF125" s="101"/>
      <c r="FG125" s="101"/>
      <c r="FH125" s="101"/>
      <c r="FI125" s="101"/>
      <c r="FJ125" s="101"/>
      <c r="FK125" s="101"/>
      <c r="FL125" s="101"/>
      <c r="FM125" s="101"/>
      <c r="FN125" s="101"/>
      <c r="FO125" s="101"/>
      <c r="FP125" s="101"/>
      <c r="FQ125" s="101"/>
      <c r="FR125" s="101"/>
      <c r="FS125" s="101"/>
      <c r="FT125" s="101"/>
      <c r="FU125" s="101"/>
      <c r="FV125" s="101"/>
      <c r="FW125" s="101"/>
      <c r="FX125" s="101"/>
      <c r="FY125" s="101"/>
      <c r="FZ125" s="101"/>
      <c r="GA125" s="101"/>
      <c r="GB125" s="101"/>
      <c r="GC125" s="101"/>
      <c r="GD125" s="101"/>
      <c r="GE125" s="101"/>
      <c r="GF125" s="101"/>
      <c r="GG125" s="101"/>
      <c r="GH125" s="101"/>
      <c r="GI125" s="101"/>
      <c r="GJ125" s="101"/>
      <c r="GK125" s="101"/>
      <c r="GL125" s="101"/>
      <c r="GM125" s="101"/>
      <c r="GN125" s="101"/>
      <c r="GO125" s="101"/>
      <c r="GP125" s="101"/>
      <c r="GQ125" s="101"/>
      <c r="GR125" s="101"/>
      <c r="GS125" s="101"/>
      <c r="GT125" s="101"/>
      <c r="GU125" s="101"/>
      <c r="GV125" s="101"/>
      <c r="GW125" s="101"/>
      <c r="GX125" s="101"/>
      <c r="GY125" s="101"/>
      <c r="GZ125" s="101"/>
      <c r="HA125" s="101"/>
      <c r="HB125" s="101"/>
      <c r="HC125" s="101"/>
      <c r="HD125" s="101"/>
      <c r="HE125" s="101"/>
      <c r="HF125" s="101"/>
      <c r="HG125" s="101"/>
      <c r="HH125" s="101"/>
      <c r="HI125" s="101"/>
      <c r="HJ125" s="101"/>
      <c r="HK125" s="101"/>
      <c r="HL125" s="101"/>
      <c r="HM125" s="101"/>
      <c r="HN125" s="101"/>
      <c r="HO125" s="101"/>
      <c r="HP125" s="101"/>
      <c r="HQ125" s="101"/>
      <c r="HR125" s="101"/>
      <c r="HS125" s="101"/>
      <c r="HT125" s="101"/>
      <c r="HU125" s="101"/>
      <c r="HV125" s="101"/>
      <c r="HW125" s="101"/>
      <c r="HX125" s="101"/>
      <c r="HY125" s="101"/>
      <c r="HZ125" s="101"/>
      <c r="IA125" s="101"/>
      <c r="IB125" s="101"/>
      <c r="IC125" s="101"/>
      <c r="ID125" s="101"/>
      <c r="IE125" s="101"/>
      <c r="IF125" s="101"/>
    </row>
    <row r="126" spans="1:240" s="101" customFormat="1" ht="67.5" customHeight="1">
      <c r="A126" s="92">
        <v>3</v>
      </c>
      <c r="B126" s="130" t="s">
        <v>88</v>
      </c>
      <c r="C126" s="131" t="s">
        <v>542</v>
      </c>
      <c r="D126" s="138">
        <v>5592</v>
      </c>
      <c r="E126" s="25" t="s">
        <v>71</v>
      </c>
      <c r="F126" s="26" t="s">
        <v>535</v>
      </c>
      <c r="G126" s="26"/>
      <c r="H126" s="66" t="s">
        <v>15</v>
      </c>
      <c r="I126" s="29">
        <v>2014</v>
      </c>
      <c r="J126" s="29">
        <v>2016</v>
      </c>
      <c r="K126" s="202" t="s">
        <v>89</v>
      </c>
      <c r="L126" s="203">
        <v>5711</v>
      </c>
      <c r="M126" s="203"/>
      <c r="N126" s="203">
        <v>5711</v>
      </c>
      <c r="O126" s="203">
        <f>2983+2528</f>
        <v>5511</v>
      </c>
      <c r="P126" s="203"/>
      <c r="Q126" s="203">
        <f>O126</f>
        <v>5511</v>
      </c>
      <c r="R126" s="128"/>
      <c r="S126" s="128"/>
      <c r="T126" s="74">
        <v>81</v>
      </c>
      <c r="U126" s="499" t="s">
        <v>795</v>
      </c>
      <c r="V126" s="28" t="s">
        <v>796</v>
      </c>
    </row>
    <row r="127" spans="1:240" s="104" customFormat="1" ht="62.25" customHeight="1">
      <c r="A127" s="92">
        <v>4</v>
      </c>
      <c r="B127" s="129" t="s">
        <v>252</v>
      </c>
      <c r="C127" s="121" t="s">
        <v>576</v>
      </c>
      <c r="D127" s="145">
        <v>5816</v>
      </c>
      <c r="E127" s="25" t="s">
        <v>71</v>
      </c>
      <c r="F127" s="26" t="s">
        <v>535</v>
      </c>
      <c r="G127" s="27"/>
      <c r="H127" s="28" t="s">
        <v>24</v>
      </c>
      <c r="I127" s="29">
        <v>2013</v>
      </c>
      <c r="J127" s="29">
        <v>2014</v>
      </c>
      <c r="K127" s="77" t="s">
        <v>253</v>
      </c>
      <c r="L127" s="128">
        <v>5900</v>
      </c>
      <c r="M127" s="128"/>
      <c r="N127" s="128">
        <v>5900</v>
      </c>
      <c r="O127" s="128">
        <v>5470</v>
      </c>
      <c r="P127" s="128"/>
      <c r="Q127" s="128">
        <v>5470</v>
      </c>
      <c r="R127" s="128">
        <v>346</v>
      </c>
      <c r="S127" s="128"/>
      <c r="T127" s="128">
        <v>346</v>
      </c>
      <c r="U127" s="477" t="s">
        <v>741</v>
      </c>
      <c r="V127" s="28" t="s">
        <v>831</v>
      </c>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1"/>
      <c r="BR127" s="101"/>
      <c r="BS127" s="101"/>
      <c r="BT127" s="101"/>
      <c r="BU127" s="101"/>
      <c r="BV127" s="101"/>
      <c r="BW127" s="101"/>
      <c r="BX127" s="101"/>
      <c r="BY127" s="101"/>
      <c r="BZ127" s="101"/>
      <c r="CA127" s="101"/>
      <c r="CB127" s="101"/>
      <c r="CC127" s="101"/>
      <c r="CD127" s="101"/>
      <c r="CE127" s="101"/>
      <c r="CF127" s="101"/>
      <c r="CG127" s="101"/>
      <c r="CH127" s="101"/>
      <c r="CI127" s="101"/>
      <c r="CJ127" s="101"/>
      <c r="CK127" s="101"/>
      <c r="CL127" s="101"/>
      <c r="CM127" s="101"/>
      <c r="CN127" s="101"/>
      <c r="CO127" s="101"/>
      <c r="CP127" s="101"/>
      <c r="CQ127" s="101"/>
      <c r="CR127" s="101"/>
      <c r="CS127" s="101"/>
      <c r="CT127" s="101"/>
      <c r="CU127" s="101"/>
      <c r="CV127" s="101"/>
      <c r="CW127" s="101"/>
      <c r="CX127" s="101"/>
      <c r="CY127" s="101"/>
      <c r="CZ127" s="101"/>
      <c r="DA127" s="101"/>
      <c r="DB127" s="101"/>
      <c r="DC127" s="101"/>
      <c r="DD127" s="101"/>
      <c r="DE127" s="101"/>
      <c r="DF127" s="101"/>
      <c r="DG127" s="101"/>
      <c r="DH127" s="101"/>
      <c r="DI127" s="101"/>
      <c r="DJ127" s="101"/>
      <c r="DK127" s="101"/>
      <c r="DL127" s="101"/>
      <c r="DM127" s="101"/>
      <c r="DN127" s="101"/>
      <c r="DO127" s="101"/>
      <c r="DP127" s="101"/>
      <c r="DQ127" s="101"/>
      <c r="DR127" s="101"/>
      <c r="DS127" s="101"/>
      <c r="DT127" s="101"/>
      <c r="DU127" s="101"/>
      <c r="DV127" s="101"/>
      <c r="DW127" s="101"/>
      <c r="DX127" s="101"/>
      <c r="DY127" s="101"/>
      <c r="DZ127" s="101"/>
      <c r="EA127" s="101"/>
      <c r="EB127" s="101"/>
      <c r="EC127" s="101"/>
      <c r="ED127" s="101"/>
      <c r="EE127" s="101"/>
      <c r="EF127" s="101"/>
      <c r="EG127" s="101"/>
      <c r="EH127" s="101"/>
      <c r="EI127" s="101"/>
      <c r="EJ127" s="101"/>
      <c r="EK127" s="101"/>
      <c r="EL127" s="101"/>
      <c r="EM127" s="101"/>
      <c r="EN127" s="101"/>
      <c r="EO127" s="101"/>
      <c r="EP127" s="101"/>
      <c r="EQ127" s="101"/>
      <c r="ER127" s="101"/>
      <c r="ES127" s="101"/>
      <c r="ET127" s="101"/>
      <c r="EU127" s="101"/>
      <c r="EV127" s="101"/>
      <c r="EW127" s="101"/>
      <c r="EX127" s="101"/>
      <c r="EY127" s="101"/>
      <c r="EZ127" s="101"/>
      <c r="FA127" s="101"/>
      <c r="FB127" s="101"/>
      <c r="FC127" s="101"/>
      <c r="FD127" s="101"/>
      <c r="FE127" s="101"/>
      <c r="FF127" s="101"/>
      <c r="FG127" s="101"/>
      <c r="FH127" s="101"/>
      <c r="FI127" s="101"/>
      <c r="FJ127" s="101"/>
      <c r="FK127" s="101"/>
      <c r="FL127" s="101"/>
      <c r="FM127" s="101"/>
      <c r="FN127" s="101"/>
      <c r="FO127" s="101"/>
      <c r="FP127" s="101"/>
      <c r="FQ127" s="101"/>
      <c r="FR127" s="101"/>
      <c r="FS127" s="101"/>
      <c r="FT127" s="101"/>
      <c r="FU127" s="101"/>
      <c r="FV127" s="101"/>
      <c r="FW127" s="101"/>
      <c r="FX127" s="101"/>
      <c r="FY127" s="101"/>
      <c r="FZ127" s="101"/>
      <c r="GA127" s="101"/>
      <c r="GB127" s="101"/>
      <c r="GC127" s="101"/>
      <c r="GD127" s="101"/>
      <c r="GE127" s="101"/>
      <c r="GF127" s="101"/>
      <c r="GG127" s="101"/>
      <c r="GH127" s="101"/>
      <c r="GI127" s="101"/>
      <c r="GJ127" s="101"/>
      <c r="GK127" s="101"/>
      <c r="GL127" s="101"/>
      <c r="GM127" s="101"/>
      <c r="GN127" s="101"/>
      <c r="GO127" s="101"/>
      <c r="GP127" s="101"/>
      <c r="GQ127" s="101"/>
      <c r="GR127" s="101"/>
      <c r="GS127" s="101"/>
      <c r="GT127" s="101"/>
      <c r="GU127" s="101"/>
      <c r="GV127" s="101"/>
      <c r="GW127" s="101"/>
      <c r="GX127" s="101"/>
      <c r="GY127" s="101"/>
      <c r="GZ127" s="101"/>
      <c r="HA127" s="101"/>
      <c r="HB127" s="101"/>
      <c r="HC127" s="101"/>
      <c r="HD127" s="101"/>
      <c r="HE127" s="101"/>
      <c r="HF127" s="101"/>
      <c r="HG127" s="101"/>
      <c r="HH127" s="101"/>
      <c r="HI127" s="101"/>
      <c r="HJ127" s="101"/>
      <c r="HK127" s="101"/>
      <c r="HL127" s="101"/>
      <c r="HM127" s="101"/>
      <c r="HN127" s="101"/>
      <c r="HO127" s="101"/>
      <c r="HP127" s="101"/>
      <c r="HQ127" s="101"/>
      <c r="HR127" s="101"/>
      <c r="HS127" s="101"/>
      <c r="HT127" s="101"/>
      <c r="HU127" s="101"/>
      <c r="HV127" s="101"/>
      <c r="HW127" s="101"/>
      <c r="HX127" s="101"/>
      <c r="HY127" s="101"/>
      <c r="HZ127" s="101"/>
      <c r="IA127" s="101"/>
      <c r="IB127" s="101"/>
      <c r="IC127" s="101"/>
      <c r="ID127" s="101"/>
      <c r="IE127" s="101"/>
      <c r="IF127" s="101"/>
    </row>
    <row r="128" spans="1:240" s="101" customFormat="1" ht="55.5" customHeight="1">
      <c r="A128" s="92">
        <v>5</v>
      </c>
      <c r="B128" s="129" t="s">
        <v>254</v>
      </c>
      <c r="C128" s="121" t="s">
        <v>577</v>
      </c>
      <c r="D128" s="145">
        <v>5858</v>
      </c>
      <c r="E128" s="25" t="s">
        <v>71</v>
      </c>
      <c r="F128" s="26" t="s">
        <v>535</v>
      </c>
      <c r="G128" s="27"/>
      <c r="H128" s="28" t="s">
        <v>24</v>
      </c>
      <c r="I128" s="29">
        <v>2013</v>
      </c>
      <c r="J128" s="29">
        <v>2014</v>
      </c>
      <c r="K128" s="77" t="s">
        <v>255</v>
      </c>
      <c r="L128" s="128">
        <v>6100</v>
      </c>
      <c r="M128" s="128"/>
      <c r="N128" s="128">
        <v>6100</v>
      </c>
      <c r="O128" s="128">
        <v>5650</v>
      </c>
      <c r="P128" s="128"/>
      <c r="Q128" s="128">
        <v>5650</v>
      </c>
      <c r="R128" s="128">
        <v>208</v>
      </c>
      <c r="S128" s="128"/>
      <c r="T128" s="128">
        <v>208</v>
      </c>
      <c r="U128" s="477" t="s">
        <v>750</v>
      </c>
      <c r="V128" s="28" t="s">
        <v>797</v>
      </c>
    </row>
    <row r="129" spans="1:240" s="95" customFormat="1" ht="40.5" customHeight="1">
      <c r="A129" s="92">
        <v>6</v>
      </c>
      <c r="B129" s="207" t="s">
        <v>650</v>
      </c>
      <c r="C129" s="207"/>
      <c r="D129" s="152"/>
      <c r="E129" s="25" t="s">
        <v>80</v>
      </c>
      <c r="F129" s="26" t="s">
        <v>535</v>
      </c>
      <c r="G129" s="26"/>
      <c r="H129" s="110" t="s">
        <v>15</v>
      </c>
      <c r="I129" s="29">
        <v>2015</v>
      </c>
      <c r="J129" s="29">
        <v>2016</v>
      </c>
      <c r="K129" s="208" t="s">
        <v>958</v>
      </c>
      <c r="L129" s="209">
        <v>2735</v>
      </c>
      <c r="M129" s="209"/>
      <c r="N129" s="150"/>
      <c r="O129" s="209">
        <v>2300</v>
      </c>
      <c r="P129" s="209"/>
      <c r="Q129" s="118"/>
      <c r="R129" s="35">
        <v>435</v>
      </c>
      <c r="S129" s="35"/>
      <c r="T129" s="118">
        <v>435</v>
      </c>
      <c r="U129" s="499" t="s">
        <v>753</v>
      </c>
      <c r="V129" s="51"/>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c r="CV129" s="120"/>
      <c r="CW129" s="120"/>
      <c r="CX129" s="120"/>
      <c r="CY129" s="120"/>
      <c r="CZ129" s="120"/>
      <c r="DA129" s="120"/>
      <c r="DB129" s="120"/>
      <c r="DC129" s="120"/>
      <c r="DD129" s="120"/>
      <c r="DE129" s="120"/>
      <c r="DF129" s="120"/>
      <c r="DG129" s="120"/>
      <c r="DH129" s="120"/>
      <c r="DI129" s="120"/>
      <c r="DJ129" s="120"/>
      <c r="DK129" s="120"/>
      <c r="DL129" s="120"/>
      <c r="DM129" s="120"/>
      <c r="DN129" s="120"/>
      <c r="DO129" s="120"/>
      <c r="DP129" s="120"/>
      <c r="DQ129" s="120"/>
      <c r="DR129" s="120"/>
      <c r="DS129" s="120"/>
      <c r="DT129" s="120"/>
      <c r="DU129" s="120"/>
      <c r="DV129" s="120"/>
      <c r="DW129" s="120"/>
      <c r="DX129" s="120"/>
      <c r="DY129" s="120"/>
      <c r="DZ129" s="120"/>
      <c r="EA129" s="120"/>
      <c r="EB129" s="120"/>
      <c r="EC129" s="120"/>
      <c r="ED129" s="120"/>
      <c r="EE129" s="120"/>
      <c r="EF129" s="120"/>
      <c r="EG129" s="120"/>
      <c r="EH129" s="120"/>
      <c r="EI129" s="120"/>
      <c r="EJ129" s="120"/>
      <c r="EK129" s="120"/>
      <c r="EL129" s="120"/>
      <c r="EM129" s="120"/>
      <c r="EN129" s="120"/>
      <c r="EO129" s="120"/>
      <c r="EP129" s="120"/>
      <c r="EQ129" s="120"/>
      <c r="ER129" s="120"/>
      <c r="ES129" s="120"/>
      <c r="ET129" s="120"/>
      <c r="EU129" s="120"/>
      <c r="EV129" s="120"/>
      <c r="EW129" s="120"/>
      <c r="EX129" s="120"/>
      <c r="EY129" s="120"/>
      <c r="EZ129" s="120"/>
      <c r="FA129" s="120"/>
      <c r="FB129" s="120"/>
      <c r="FC129" s="120"/>
      <c r="FD129" s="120"/>
      <c r="FE129" s="120"/>
      <c r="FF129" s="120"/>
      <c r="FG129" s="120"/>
      <c r="FH129" s="120"/>
      <c r="FI129" s="120"/>
      <c r="FJ129" s="120"/>
      <c r="FK129" s="120"/>
      <c r="FL129" s="120"/>
      <c r="FM129" s="120"/>
      <c r="FN129" s="120"/>
      <c r="FO129" s="120"/>
      <c r="FP129" s="120"/>
      <c r="FQ129" s="120"/>
      <c r="FR129" s="120"/>
      <c r="FS129" s="120"/>
      <c r="FT129" s="120"/>
      <c r="FU129" s="120"/>
      <c r="FV129" s="120"/>
      <c r="FW129" s="120"/>
      <c r="FX129" s="120"/>
      <c r="FY129" s="120"/>
      <c r="FZ129" s="120"/>
      <c r="GA129" s="120"/>
      <c r="GB129" s="120"/>
      <c r="GC129" s="120"/>
      <c r="GD129" s="120"/>
      <c r="GE129" s="120"/>
      <c r="GF129" s="120"/>
      <c r="GG129" s="120"/>
      <c r="GH129" s="120"/>
      <c r="GI129" s="120"/>
      <c r="GJ129" s="120"/>
      <c r="GK129" s="120"/>
      <c r="GL129" s="120"/>
      <c r="GM129" s="120"/>
      <c r="GN129" s="120"/>
      <c r="GO129" s="120"/>
      <c r="GP129" s="120"/>
      <c r="GQ129" s="120"/>
      <c r="GR129" s="120"/>
      <c r="GS129" s="120"/>
      <c r="GT129" s="120"/>
      <c r="GU129" s="120"/>
      <c r="GV129" s="120"/>
      <c r="GW129" s="120"/>
      <c r="GX129" s="120"/>
      <c r="GY129" s="120"/>
      <c r="GZ129" s="120"/>
      <c r="HA129" s="120"/>
      <c r="HB129" s="120"/>
      <c r="HC129" s="120"/>
      <c r="HD129" s="120"/>
      <c r="HE129" s="120"/>
      <c r="HF129" s="120"/>
      <c r="HG129" s="120"/>
      <c r="HH129" s="120"/>
      <c r="HI129" s="120"/>
      <c r="HJ129" s="120"/>
      <c r="HK129" s="120"/>
      <c r="HL129" s="120"/>
      <c r="HM129" s="120"/>
      <c r="HN129" s="120"/>
      <c r="HO129" s="120"/>
      <c r="HP129" s="120"/>
      <c r="HQ129" s="120"/>
      <c r="HR129" s="120"/>
      <c r="HS129" s="120"/>
      <c r="HT129" s="120"/>
      <c r="HU129" s="120"/>
      <c r="HV129" s="120"/>
      <c r="HW129" s="120"/>
      <c r="HX129" s="120"/>
      <c r="HY129" s="120"/>
      <c r="HZ129" s="120"/>
      <c r="IA129" s="120"/>
      <c r="IB129" s="120"/>
      <c r="IC129" s="120"/>
      <c r="ID129" s="120"/>
      <c r="IE129" s="120"/>
      <c r="IF129" s="120"/>
    </row>
    <row r="130" spans="1:240" s="95" customFormat="1" ht="72.75" customHeight="1">
      <c r="A130" s="92">
        <v>7</v>
      </c>
      <c r="B130" s="151" t="s">
        <v>77</v>
      </c>
      <c r="C130" s="151" t="s">
        <v>543</v>
      </c>
      <c r="D130" s="149">
        <v>15789.357</v>
      </c>
      <c r="E130" s="25" t="s">
        <v>80</v>
      </c>
      <c r="F130" s="26" t="s">
        <v>535</v>
      </c>
      <c r="G130" s="26"/>
      <c r="H130" s="36" t="s">
        <v>10</v>
      </c>
      <c r="I130" s="29">
        <v>2010</v>
      </c>
      <c r="J130" s="29">
        <v>2012</v>
      </c>
      <c r="K130" s="210" t="s">
        <v>78</v>
      </c>
      <c r="L130" s="118">
        <v>15990</v>
      </c>
      <c r="M130" s="118"/>
      <c r="N130" s="150">
        <f>L130</f>
        <v>15990</v>
      </c>
      <c r="O130" s="118">
        <f>12899+1700</f>
        <v>14599</v>
      </c>
      <c r="P130" s="118"/>
      <c r="Q130" s="118">
        <f>O130</f>
        <v>14599</v>
      </c>
      <c r="R130" s="107"/>
      <c r="S130" s="107"/>
      <c r="T130" s="118">
        <v>1000</v>
      </c>
      <c r="U130" s="499" t="s">
        <v>800</v>
      </c>
      <c r="V130" s="559" t="s">
        <v>79</v>
      </c>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c r="CV130" s="120"/>
      <c r="CW130" s="120"/>
      <c r="CX130" s="120"/>
      <c r="CY130" s="120"/>
      <c r="CZ130" s="120"/>
      <c r="DA130" s="120"/>
      <c r="DB130" s="120"/>
      <c r="DC130" s="120"/>
      <c r="DD130" s="120"/>
      <c r="DE130" s="120"/>
      <c r="DF130" s="120"/>
      <c r="DG130" s="120"/>
      <c r="DH130" s="120"/>
      <c r="DI130" s="120"/>
      <c r="DJ130" s="120"/>
      <c r="DK130" s="120"/>
      <c r="DL130" s="120"/>
      <c r="DM130" s="120"/>
      <c r="DN130" s="120"/>
      <c r="DO130" s="120"/>
      <c r="DP130" s="120"/>
      <c r="DQ130" s="120"/>
      <c r="DR130" s="120"/>
      <c r="DS130" s="120"/>
      <c r="DT130" s="120"/>
      <c r="DU130" s="120"/>
      <c r="DV130" s="120"/>
      <c r="DW130" s="120"/>
      <c r="DX130" s="120"/>
      <c r="DY130" s="120"/>
      <c r="DZ130" s="120"/>
      <c r="EA130" s="120"/>
      <c r="EB130" s="120"/>
      <c r="EC130" s="120"/>
      <c r="ED130" s="120"/>
      <c r="EE130" s="120"/>
      <c r="EF130" s="120"/>
      <c r="EG130" s="120"/>
      <c r="EH130" s="120"/>
      <c r="EI130" s="120"/>
      <c r="EJ130" s="120"/>
      <c r="EK130" s="120"/>
      <c r="EL130" s="120"/>
      <c r="EM130" s="120"/>
      <c r="EN130" s="120"/>
      <c r="EO130" s="120"/>
      <c r="EP130" s="120"/>
      <c r="EQ130" s="120"/>
      <c r="ER130" s="120"/>
      <c r="ES130" s="120"/>
      <c r="ET130" s="120"/>
      <c r="EU130" s="120"/>
      <c r="EV130" s="120"/>
      <c r="EW130" s="120"/>
      <c r="EX130" s="120"/>
      <c r="EY130" s="120"/>
      <c r="EZ130" s="120"/>
      <c r="FA130" s="120"/>
      <c r="FB130" s="120"/>
      <c r="FC130" s="120"/>
      <c r="FD130" s="120"/>
      <c r="FE130" s="120"/>
      <c r="FF130" s="120"/>
      <c r="FG130" s="120"/>
      <c r="FH130" s="120"/>
      <c r="FI130" s="120"/>
      <c r="FJ130" s="120"/>
      <c r="FK130" s="120"/>
      <c r="FL130" s="120"/>
      <c r="FM130" s="120"/>
      <c r="FN130" s="120"/>
      <c r="FO130" s="120"/>
      <c r="FP130" s="120"/>
      <c r="FQ130" s="120"/>
      <c r="FR130" s="120"/>
      <c r="FS130" s="120"/>
      <c r="FT130" s="120"/>
      <c r="FU130" s="120"/>
      <c r="FV130" s="120"/>
      <c r="FW130" s="120"/>
      <c r="FX130" s="120"/>
      <c r="FY130" s="120"/>
      <c r="FZ130" s="120"/>
      <c r="GA130" s="120"/>
      <c r="GB130" s="120"/>
      <c r="GC130" s="120"/>
      <c r="GD130" s="120"/>
      <c r="GE130" s="120"/>
      <c r="GF130" s="120"/>
      <c r="GG130" s="120"/>
      <c r="GH130" s="120"/>
      <c r="GI130" s="120"/>
      <c r="GJ130" s="120"/>
      <c r="GK130" s="120"/>
      <c r="GL130" s="120"/>
      <c r="GM130" s="120"/>
      <c r="GN130" s="120"/>
      <c r="GO130" s="120"/>
      <c r="GP130" s="120"/>
      <c r="GQ130" s="120"/>
      <c r="GR130" s="120"/>
      <c r="GS130" s="120"/>
      <c r="GT130" s="120"/>
      <c r="GU130" s="120"/>
      <c r="GV130" s="120"/>
      <c r="GW130" s="120"/>
      <c r="GX130" s="120"/>
      <c r="GY130" s="120"/>
      <c r="GZ130" s="120"/>
      <c r="HA130" s="120"/>
      <c r="HB130" s="120"/>
      <c r="HC130" s="120"/>
      <c r="HD130" s="120"/>
      <c r="HE130" s="120"/>
      <c r="HF130" s="120"/>
      <c r="HG130" s="120"/>
      <c r="HH130" s="120"/>
      <c r="HI130" s="120"/>
      <c r="HJ130" s="120"/>
      <c r="HK130" s="120"/>
      <c r="HL130" s="120"/>
      <c r="HM130" s="120"/>
      <c r="HN130" s="120"/>
      <c r="HO130" s="120"/>
      <c r="HP130" s="120"/>
      <c r="HQ130" s="120"/>
      <c r="HR130" s="120"/>
      <c r="HS130" s="120"/>
      <c r="HT130" s="120"/>
      <c r="HU130" s="120"/>
      <c r="HV130" s="120"/>
      <c r="HW130" s="120"/>
      <c r="HX130" s="120"/>
      <c r="HY130" s="120"/>
      <c r="HZ130" s="120"/>
      <c r="IA130" s="120"/>
      <c r="IB130" s="120"/>
      <c r="IC130" s="120"/>
      <c r="ID130" s="120"/>
      <c r="IE130" s="120"/>
      <c r="IF130" s="120"/>
    </row>
    <row r="131" spans="1:240" s="95" customFormat="1" ht="51">
      <c r="A131" s="92">
        <v>8</v>
      </c>
      <c r="B131" s="211" t="s">
        <v>84</v>
      </c>
      <c r="C131" s="211" t="s">
        <v>589</v>
      </c>
      <c r="D131" s="212"/>
      <c r="E131" s="25" t="s">
        <v>80</v>
      </c>
      <c r="F131" s="26" t="s">
        <v>535</v>
      </c>
      <c r="G131" s="26"/>
      <c r="H131" s="213" t="s">
        <v>85</v>
      </c>
      <c r="I131" s="29">
        <v>2010</v>
      </c>
      <c r="J131" s="29">
        <v>2013</v>
      </c>
      <c r="K131" s="214" t="s">
        <v>86</v>
      </c>
      <c r="L131" s="150">
        <v>8753</v>
      </c>
      <c r="M131" s="150"/>
      <c r="N131" s="150">
        <f>L131</f>
        <v>8753</v>
      </c>
      <c r="O131" s="215">
        <f>3570+1270</f>
        <v>4840</v>
      </c>
      <c r="P131" s="215"/>
      <c r="Q131" s="118">
        <f>O131</f>
        <v>4840</v>
      </c>
      <c r="R131" s="35">
        <v>500</v>
      </c>
      <c r="S131" s="35"/>
      <c r="T131" s="118">
        <v>1000</v>
      </c>
      <c r="U131" s="499" t="s">
        <v>759</v>
      </c>
      <c r="V131" s="51" t="s">
        <v>87</v>
      </c>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c r="CV131" s="120"/>
      <c r="CW131" s="120"/>
      <c r="CX131" s="120"/>
      <c r="CY131" s="120"/>
      <c r="CZ131" s="120"/>
      <c r="DA131" s="120"/>
      <c r="DB131" s="120"/>
      <c r="DC131" s="120"/>
      <c r="DD131" s="120"/>
      <c r="DE131" s="120"/>
      <c r="DF131" s="120"/>
      <c r="DG131" s="120"/>
      <c r="DH131" s="120"/>
      <c r="DI131" s="120"/>
      <c r="DJ131" s="120"/>
      <c r="DK131" s="120"/>
      <c r="DL131" s="120"/>
      <c r="DM131" s="120"/>
      <c r="DN131" s="120"/>
      <c r="DO131" s="120"/>
      <c r="DP131" s="120"/>
      <c r="DQ131" s="120"/>
      <c r="DR131" s="120"/>
      <c r="DS131" s="120"/>
      <c r="DT131" s="120"/>
      <c r="DU131" s="120"/>
      <c r="DV131" s="120"/>
      <c r="DW131" s="120"/>
      <c r="DX131" s="120"/>
      <c r="DY131" s="120"/>
      <c r="DZ131" s="120"/>
      <c r="EA131" s="120"/>
      <c r="EB131" s="120"/>
      <c r="EC131" s="120"/>
      <c r="ED131" s="120"/>
      <c r="EE131" s="120"/>
      <c r="EF131" s="120"/>
      <c r="EG131" s="120"/>
      <c r="EH131" s="120"/>
      <c r="EI131" s="120"/>
      <c r="EJ131" s="120"/>
      <c r="EK131" s="120"/>
      <c r="EL131" s="120"/>
      <c r="EM131" s="120"/>
      <c r="EN131" s="120"/>
      <c r="EO131" s="120"/>
      <c r="EP131" s="120"/>
      <c r="EQ131" s="120"/>
      <c r="ER131" s="120"/>
      <c r="ES131" s="120"/>
      <c r="ET131" s="120"/>
      <c r="EU131" s="120"/>
      <c r="EV131" s="120"/>
      <c r="EW131" s="120"/>
      <c r="EX131" s="120"/>
      <c r="EY131" s="120"/>
      <c r="EZ131" s="120"/>
      <c r="FA131" s="120"/>
      <c r="FB131" s="120"/>
      <c r="FC131" s="120"/>
      <c r="FD131" s="120"/>
      <c r="FE131" s="120"/>
      <c r="FF131" s="120"/>
      <c r="FG131" s="120"/>
      <c r="FH131" s="120"/>
      <c r="FI131" s="120"/>
      <c r="FJ131" s="120"/>
      <c r="FK131" s="120"/>
      <c r="FL131" s="120"/>
      <c r="FM131" s="120"/>
      <c r="FN131" s="120"/>
      <c r="FO131" s="120"/>
      <c r="FP131" s="120"/>
      <c r="FQ131" s="120"/>
      <c r="FR131" s="120"/>
      <c r="FS131" s="120"/>
      <c r="FT131" s="120"/>
      <c r="FU131" s="120"/>
      <c r="FV131" s="120"/>
      <c r="FW131" s="120"/>
      <c r="FX131" s="120"/>
      <c r="FY131" s="120"/>
      <c r="FZ131" s="120"/>
      <c r="GA131" s="120"/>
      <c r="GB131" s="120"/>
      <c r="GC131" s="120"/>
      <c r="GD131" s="120"/>
      <c r="GE131" s="120"/>
      <c r="GF131" s="120"/>
      <c r="GG131" s="120"/>
      <c r="GH131" s="120"/>
      <c r="GI131" s="120"/>
      <c r="GJ131" s="120"/>
      <c r="GK131" s="120"/>
      <c r="GL131" s="120"/>
      <c r="GM131" s="120"/>
      <c r="GN131" s="120"/>
      <c r="GO131" s="120"/>
      <c r="GP131" s="120"/>
      <c r="GQ131" s="120"/>
      <c r="GR131" s="120"/>
      <c r="GS131" s="120"/>
      <c r="GT131" s="120"/>
      <c r="GU131" s="120"/>
      <c r="GV131" s="120"/>
      <c r="GW131" s="120"/>
      <c r="GX131" s="120"/>
      <c r="GY131" s="120"/>
      <c r="GZ131" s="120"/>
      <c r="HA131" s="120"/>
      <c r="HB131" s="120"/>
      <c r="HC131" s="120"/>
      <c r="HD131" s="120"/>
      <c r="HE131" s="120"/>
      <c r="HF131" s="120"/>
      <c r="HG131" s="120"/>
      <c r="HH131" s="120"/>
      <c r="HI131" s="120"/>
      <c r="HJ131" s="120"/>
      <c r="HK131" s="120"/>
      <c r="HL131" s="120"/>
      <c r="HM131" s="120"/>
      <c r="HN131" s="120"/>
      <c r="HO131" s="120"/>
      <c r="HP131" s="120"/>
      <c r="HQ131" s="120"/>
      <c r="HR131" s="120"/>
      <c r="HS131" s="120"/>
      <c r="HT131" s="120"/>
      <c r="HU131" s="120"/>
      <c r="HV131" s="120"/>
      <c r="HW131" s="120"/>
      <c r="HX131" s="120"/>
      <c r="HY131" s="120"/>
      <c r="HZ131" s="120"/>
      <c r="IA131" s="120"/>
      <c r="IB131" s="120"/>
      <c r="IC131" s="120"/>
      <c r="ID131" s="120"/>
      <c r="IE131" s="120"/>
      <c r="IF131" s="120"/>
    </row>
    <row r="132" spans="1:240" s="95" customFormat="1" ht="63">
      <c r="A132" s="92">
        <v>9</v>
      </c>
      <c r="B132" s="151" t="s">
        <v>104</v>
      </c>
      <c r="C132" s="151" t="s">
        <v>565</v>
      </c>
      <c r="D132" s="153"/>
      <c r="E132" s="25" t="s">
        <v>80</v>
      </c>
      <c r="F132" s="26" t="s">
        <v>535</v>
      </c>
      <c r="G132" s="26"/>
      <c r="H132" s="154" t="s">
        <v>85</v>
      </c>
      <c r="I132" s="29">
        <v>2012</v>
      </c>
      <c r="J132" s="29">
        <v>2012</v>
      </c>
      <c r="K132" s="216" t="s">
        <v>105</v>
      </c>
      <c r="L132" s="118">
        <v>6697</v>
      </c>
      <c r="M132" s="118"/>
      <c r="N132" s="150">
        <v>5041</v>
      </c>
      <c r="O132" s="217">
        <v>360</v>
      </c>
      <c r="P132" s="217"/>
      <c r="Q132" s="118">
        <v>160</v>
      </c>
      <c r="R132" s="107">
        <v>100</v>
      </c>
      <c r="S132" s="107"/>
      <c r="T132" s="118">
        <v>100</v>
      </c>
      <c r="U132" s="499" t="s">
        <v>942</v>
      </c>
      <c r="V132" s="559" t="s">
        <v>106</v>
      </c>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c r="CV132" s="120"/>
      <c r="CW132" s="120"/>
      <c r="CX132" s="120"/>
      <c r="CY132" s="120"/>
      <c r="CZ132" s="120"/>
      <c r="DA132" s="120"/>
      <c r="DB132" s="120"/>
      <c r="DC132" s="120"/>
      <c r="DD132" s="120"/>
      <c r="DE132" s="120"/>
      <c r="DF132" s="120"/>
      <c r="DG132" s="120"/>
      <c r="DH132" s="120"/>
      <c r="DI132" s="120"/>
      <c r="DJ132" s="120"/>
      <c r="DK132" s="120"/>
      <c r="DL132" s="120"/>
      <c r="DM132" s="120"/>
      <c r="DN132" s="120"/>
      <c r="DO132" s="120"/>
      <c r="DP132" s="120"/>
      <c r="DQ132" s="120"/>
      <c r="DR132" s="120"/>
      <c r="DS132" s="120"/>
      <c r="DT132" s="120"/>
      <c r="DU132" s="120"/>
      <c r="DV132" s="120"/>
      <c r="DW132" s="120"/>
      <c r="DX132" s="120"/>
      <c r="DY132" s="120"/>
      <c r="DZ132" s="120"/>
      <c r="EA132" s="120"/>
      <c r="EB132" s="120"/>
      <c r="EC132" s="120"/>
      <c r="ED132" s="120"/>
      <c r="EE132" s="120"/>
      <c r="EF132" s="120"/>
      <c r="EG132" s="120"/>
      <c r="EH132" s="120"/>
      <c r="EI132" s="120"/>
      <c r="EJ132" s="120"/>
      <c r="EK132" s="120"/>
      <c r="EL132" s="120"/>
      <c r="EM132" s="120"/>
      <c r="EN132" s="120"/>
      <c r="EO132" s="120"/>
      <c r="EP132" s="120"/>
      <c r="EQ132" s="120"/>
      <c r="ER132" s="120"/>
      <c r="ES132" s="120"/>
      <c r="ET132" s="120"/>
      <c r="EU132" s="120"/>
      <c r="EV132" s="120"/>
      <c r="EW132" s="120"/>
      <c r="EX132" s="120"/>
      <c r="EY132" s="120"/>
      <c r="EZ132" s="120"/>
      <c r="FA132" s="120"/>
      <c r="FB132" s="120"/>
      <c r="FC132" s="120"/>
      <c r="FD132" s="120"/>
      <c r="FE132" s="120"/>
      <c r="FF132" s="120"/>
      <c r="FG132" s="120"/>
      <c r="FH132" s="120"/>
      <c r="FI132" s="120"/>
      <c r="FJ132" s="120"/>
      <c r="FK132" s="120"/>
      <c r="FL132" s="120"/>
      <c r="FM132" s="120"/>
      <c r="FN132" s="120"/>
      <c r="FO132" s="120"/>
      <c r="FP132" s="120"/>
      <c r="FQ132" s="120"/>
      <c r="FR132" s="120"/>
      <c r="FS132" s="120"/>
      <c r="FT132" s="120"/>
      <c r="FU132" s="120"/>
      <c r="FV132" s="120"/>
      <c r="FW132" s="120"/>
      <c r="FX132" s="120"/>
      <c r="FY132" s="120"/>
      <c r="FZ132" s="120"/>
      <c r="GA132" s="120"/>
      <c r="GB132" s="120"/>
      <c r="GC132" s="120"/>
      <c r="GD132" s="120"/>
      <c r="GE132" s="120"/>
      <c r="GF132" s="120"/>
      <c r="GG132" s="120"/>
      <c r="GH132" s="120"/>
      <c r="GI132" s="120"/>
      <c r="GJ132" s="120"/>
      <c r="GK132" s="120"/>
      <c r="GL132" s="120"/>
      <c r="GM132" s="120"/>
      <c r="GN132" s="120"/>
      <c r="GO132" s="120"/>
      <c r="GP132" s="120"/>
      <c r="GQ132" s="120"/>
      <c r="GR132" s="120"/>
      <c r="GS132" s="120"/>
      <c r="GT132" s="120"/>
      <c r="GU132" s="120"/>
      <c r="GV132" s="120"/>
      <c r="GW132" s="120"/>
      <c r="GX132" s="120"/>
      <c r="GY132" s="120"/>
      <c r="GZ132" s="120"/>
      <c r="HA132" s="120"/>
      <c r="HB132" s="120"/>
      <c r="HC132" s="120"/>
      <c r="HD132" s="120"/>
      <c r="HE132" s="120"/>
      <c r="HF132" s="120"/>
      <c r="HG132" s="120"/>
      <c r="HH132" s="120"/>
      <c r="HI132" s="120"/>
      <c r="HJ132" s="120"/>
      <c r="HK132" s="120"/>
      <c r="HL132" s="120"/>
      <c r="HM132" s="120"/>
      <c r="HN132" s="120"/>
      <c r="HO132" s="120"/>
      <c r="HP132" s="120"/>
      <c r="HQ132" s="120"/>
      <c r="HR132" s="120"/>
      <c r="HS132" s="120"/>
      <c r="HT132" s="120"/>
      <c r="HU132" s="120"/>
      <c r="HV132" s="120"/>
      <c r="HW132" s="120"/>
      <c r="HX132" s="120"/>
      <c r="HY132" s="120"/>
      <c r="HZ132" s="120"/>
      <c r="IA132" s="120"/>
      <c r="IB132" s="120"/>
      <c r="IC132" s="120"/>
      <c r="ID132" s="120"/>
      <c r="IE132" s="120"/>
      <c r="IF132" s="120"/>
    </row>
    <row r="133" spans="1:240" s="218" customFormat="1" ht="63">
      <c r="A133" s="92">
        <v>10</v>
      </c>
      <c r="B133" s="151" t="s">
        <v>108</v>
      </c>
      <c r="C133" s="151" t="s">
        <v>565</v>
      </c>
      <c r="D133" s="153"/>
      <c r="E133" s="25" t="s">
        <v>80</v>
      </c>
      <c r="F133" s="26" t="s">
        <v>535</v>
      </c>
      <c r="G133" s="26"/>
      <c r="H133" s="154" t="s">
        <v>85</v>
      </c>
      <c r="I133" s="29">
        <v>2012</v>
      </c>
      <c r="J133" s="29">
        <v>2012</v>
      </c>
      <c r="K133" s="182" t="s">
        <v>109</v>
      </c>
      <c r="L133" s="118">
        <v>7212</v>
      </c>
      <c r="M133" s="118"/>
      <c r="N133" s="150">
        <v>5031</v>
      </c>
      <c r="O133" s="217">
        <f>350+124</f>
        <v>474</v>
      </c>
      <c r="P133" s="217"/>
      <c r="Q133" s="118">
        <f>50+124</f>
        <v>174</v>
      </c>
      <c r="R133" s="107">
        <v>62</v>
      </c>
      <c r="S133" s="107"/>
      <c r="T133" s="118">
        <v>62</v>
      </c>
      <c r="U133" s="499" t="s">
        <v>759</v>
      </c>
      <c r="V133" s="559" t="s">
        <v>106</v>
      </c>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c r="CV133" s="120"/>
      <c r="CW133" s="120"/>
      <c r="CX133" s="120"/>
      <c r="CY133" s="120"/>
      <c r="CZ133" s="120"/>
      <c r="DA133" s="120"/>
      <c r="DB133" s="120"/>
      <c r="DC133" s="120"/>
      <c r="DD133" s="120"/>
      <c r="DE133" s="120"/>
      <c r="DF133" s="120"/>
      <c r="DG133" s="120"/>
      <c r="DH133" s="120"/>
      <c r="DI133" s="120"/>
      <c r="DJ133" s="120"/>
      <c r="DK133" s="120"/>
      <c r="DL133" s="120"/>
      <c r="DM133" s="120"/>
      <c r="DN133" s="120"/>
      <c r="DO133" s="120"/>
      <c r="DP133" s="120"/>
      <c r="DQ133" s="120"/>
      <c r="DR133" s="120"/>
      <c r="DS133" s="120"/>
      <c r="DT133" s="120"/>
      <c r="DU133" s="120"/>
      <c r="DV133" s="120"/>
      <c r="DW133" s="120"/>
      <c r="DX133" s="120"/>
      <c r="DY133" s="120"/>
      <c r="DZ133" s="120"/>
      <c r="EA133" s="120"/>
      <c r="EB133" s="120"/>
      <c r="EC133" s="120"/>
      <c r="ED133" s="120"/>
      <c r="EE133" s="120"/>
      <c r="EF133" s="120"/>
      <c r="EG133" s="120"/>
      <c r="EH133" s="120"/>
      <c r="EI133" s="120"/>
      <c r="EJ133" s="120"/>
      <c r="EK133" s="120"/>
      <c r="EL133" s="120"/>
      <c r="EM133" s="120"/>
      <c r="EN133" s="120"/>
      <c r="EO133" s="120"/>
      <c r="EP133" s="120"/>
      <c r="EQ133" s="120"/>
      <c r="ER133" s="120"/>
      <c r="ES133" s="120"/>
      <c r="ET133" s="120"/>
      <c r="EU133" s="120"/>
      <c r="EV133" s="120"/>
      <c r="EW133" s="120"/>
      <c r="EX133" s="120"/>
      <c r="EY133" s="120"/>
      <c r="EZ133" s="120"/>
      <c r="FA133" s="120"/>
      <c r="FB133" s="120"/>
      <c r="FC133" s="120"/>
      <c r="FD133" s="120"/>
      <c r="FE133" s="120"/>
      <c r="FF133" s="120"/>
      <c r="FG133" s="120"/>
      <c r="FH133" s="120"/>
      <c r="FI133" s="120"/>
      <c r="FJ133" s="120"/>
      <c r="FK133" s="120"/>
      <c r="FL133" s="120"/>
      <c r="FM133" s="120"/>
      <c r="FN133" s="120"/>
      <c r="FO133" s="120"/>
      <c r="FP133" s="120"/>
      <c r="FQ133" s="120"/>
      <c r="FR133" s="120"/>
      <c r="FS133" s="120"/>
      <c r="FT133" s="120"/>
      <c r="FU133" s="120"/>
      <c r="FV133" s="120"/>
      <c r="FW133" s="120"/>
      <c r="FX133" s="120"/>
      <c r="FY133" s="120"/>
      <c r="FZ133" s="120"/>
      <c r="GA133" s="120"/>
      <c r="GB133" s="120"/>
      <c r="GC133" s="120"/>
      <c r="GD133" s="120"/>
      <c r="GE133" s="120"/>
      <c r="GF133" s="120"/>
      <c r="GG133" s="120"/>
      <c r="GH133" s="120"/>
      <c r="GI133" s="120"/>
      <c r="GJ133" s="120"/>
      <c r="GK133" s="120"/>
      <c r="GL133" s="120"/>
      <c r="GM133" s="120"/>
      <c r="GN133" s="120"/>
      <c r="GO133" s="120"/>
      <c r="GP133" s="120"/>
      <c r="GQ133" s="120"/>
      <c r="GR133" s="120"/>
      <c r="GS133" s="120"/>
      <c r="GT133" s="120"/>
      <c r="GU133" s="120"/>
      <c r="GV133" s="120"/>
      <c r="GW133" s="120"/>
      <c r="GX133" s="120"/>
      <c r="GY133" s="120"/>
      <c r="GZ133" s="120"/>
      <c r="HA133" s="120"/>
      <c r="HB133" s="120"/>
      <c r="HC133" s="120"/>
      <c r="HD133" s="120"/>
      <c r="HE133" s="120"/>
      <c r="HF133" s="120"/>
      <c r="HG133" s="120"/>
      <c r="HH133" s="120"/>
      <c r="HI133" s="120"/>
      <c r="HJ133" s="120"/>
      <c r="HK133" s="120"/>
      <c r="HL133" s="120"/>
      <c r="HM133" s="120"/>
      <c r="HN133" s="120"/>
      <c r="HO133" s="120"/>
      <c r="HP133" s="120"/>
      <c r="HQ133" s="120"/>
      <c r="HR133" s="120"/>
      <c r="HS133" s="120"/>
      <c r="HT133" s="120"/>
      <c r="HU133" s="120"/>
      <c r="HV133" s="120"/>
      <c r="HW133" s="120"/>
      <c r="HX133" s="120"/>
      <c r="HY133" s="120"/>
      <c r="HZ133" s="120"/>
      <c r="IA133" s="120"/>
      <c r="IB133" s="120"/>
      <c r="IC133" s="120"/>
      <c r="ID133" s="120"/>
      <c r="IE133" s="120"/>
      <c r="IF133" s="120"/>
    </row>
    <row r="134" spans="1:240" s="95" customFormat="1" ht="69.75" customHeight="1">
      <c r="A134" s="92">
        <v>11</v>
      </c>
      <c r="B134" s="151" t="s">
        <v>81</v>
      </c>
      <c r="C134" s="151" t="s">
        <v>559</v>
      </c>
      <c r="D134" s="127">
        <v>32737.117999999999</v>
      </c>
      <c r="E134" s="25" t="s">
        <v>80</v>
      </c>
      <c r="F134" s="26" t="s">
        <v>535</v>
      </c>
      <c r="G134" s="26"/>
      <c r="H134" s="36" t="s">
        <v>57</v>
      </c>
      <c r="I134" s="29">
        <v>2012</v>
      </c>
      <c r="J134" s="29">
        <v>2013</v>
      </c>
      <c r="K134" s="182" t="s">
        <v>82</v>
      </c>
      <c r="L134" s="118">
        <v>38908</v>
      </c>
      <c r="M134" s="118"/>
      <c r="N134" s="150">
        <v>3280</v>
      </c>
      <c r="O134" s="118">
        <f>29880+1458</f>
        <v>31338</v>
      </c>
      <c r="P134" s="118"/>
      <c r="Q134" s="118">
        <f>480+1458</f>
        <v>1938</v>
      </c>
      <c r="R134" s="107">
        <v>1537</v>
      </c>
      <c r="S134" s="107"/>
      <c r="T134" s="118">
        <v>1000</v>
      </c>
      <c r="U134" s="499" t="s">
        <v>799</v>
      </c>
      <c r="V134" s="559" t="s">
        <v>83</v>
      </c>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c r="CV134" s="120"/>
      <c r="CW134" s="120"/>
      <c r="CX134" s="120"/>
      <c r="CY134" s="120"/>
      <c r="CZ134" s="120"/>
      <c r="DA134" s="120"/>
      <c r="DB134" s="120"/>
      <c r="DC134" s="120"/>
      <c r="DD134" s="120"/>
      <c r="DE134" s="120"/>
      <c r="DF134" s="120"/>
      <c r="DG134" s="120"/>
      <c r="DH134" s="120"/>
      <c r="DI134" s="120"/>
      <c r="DJ134" s="120"/>
      <c r="DK134" s="120"/>
      <c r="DL134" s="120"/>
      <c r="DM134" s="120"/>
      <c r="DN134" s="120"/>
      <c r="DO134" s="120"/>
      <c r="DP134" s="120"/>
      <c r="DQ134" s="120"/>
      <c r="DR134" s="120"/>
      <c r="DS134" s="120"/>
      <c r="DT134" s="120"/>
      <c r="DU134" s="120"/>
      <c r="DV134" s="120"/>
      <c r="DW134" s="120"/>
      <c r="DX134" s="120"/>
      <c r="DY134" s="120"/>
      <c r="DZ134" s="120"/>
      <c r="EA134" s="120"/>
      <c r="EB134" s="120"/>
      <c r="EC134" s="120"/>
      <c r="ED134" s="120"/>
      <c r="EE134" s="120"/>
      <c r="EF134" s="120"/>
      <c r="EG134" s="120"/>
      <c r="EH134" s="120"/>
      <c r="EI134" s="120"/>
      <c r="EJ134" s="120"/>
      <c r="EK134" s="120"/>
      <c r="EL134" s="120"/>
      <c r="EM134" s="120"/>
      <c r="EN134" s="120"/>
      <c r="EO134" s="120"/>
      <c r="EP134" s="120"/>
      <c r="EQ134" s="120"/>
      <c r="ER134" s="120"/>
      <c r="ES134" s="120"/>
      <c r="ET134" s="120"/>
      <c r="EU134" s="120"/>
      <c r="EV134" s="120"/>
      <c r="EW134" s="120"/>
      <c r="EX134" s="120"/>
      <c r="EY134" s="120"/>
      <c r="EZ134" s="120"/>
      <c r="FA134" s="120"/>
      <c r="FB134" s="120"/>
      <c r="FC134" s="120"/>
      <c r="FD134" s="120"/>
      <c r="FE134" s="120"/>
      <c r="FF134" s="120"/>
      <c r="FG134" s="120"/>
      <c r="FH134" s="120"/>
      <c r="FI134" s="120"/>
      <c r="FJ134" s="120"/>
      <c r="FK134" s="120"/>
      <c r="FL134" s="120"/>
      <c r="FM134" s="120"/>
      <c r="FN134" s="120"/>
      <c r="FO134" s="120"/>
      <c r="FP134" s="120"/>
      <c r="FQ134" s="120"/>
      <c r="FR134" s="120"/>
      <c r="FS134" s="120"/>
      <c r="FT134" s="120"/>
      <c r="FU134" s="120"/>
      <c r="FV134" s="120"/>
      <c r="FW134" s="120"/>
      <c r="FX134" s="120"/>
      <c r="FY134" s="120"/>
      <c r="FZ134" s="120"/>
      <c r="GA134" s="120"/>
      <c r="GB134" s="120"/>
      <c r="GC134" s="120"/>
      <c r="GD134" s="120"/>
      <c r="GE134" s="120"/>
      <c r="GF134" s="120"/>
      <c r="GG134" s="120"/>
      <c r="GH134" s="120"/>
      <c r="GI134" s="120"/>
      <c r="GJ134" s="120"/>
      <c r="GK134" s="120"/>
      <c r="GL134" s="120"/>
      <c r="GM134" s="120"/>
      <c r="GN134" s="120"/>
      <c r="GO134" s="120"/>
      <c r="GP134" s="120"/>
      <c r="GQ134" s="120"/>
      <c r="GR134" s="120"/>
      <c r="GS134" s="120"/>
      <c r="GT134" s="120"/>
      <c r="GU134" s="120"/>
      <c r="GV134" s="120"/>
      <c r="GW134" s="120"/>
      <c r="GX134" s="120"/>
      <c r="GY134" s="120"/>
      <c r="GZ134" s="120"/>
      <c r="HA134" s="120"/>
      <c r="HB134" s="120"/>
      <c r="HC134" s="120"/>
      <c r="HD134" s="120"/>
      <c r="HE134" s="120"/>
      <c r="HF134" s="120"/>
      <c r="HG134" s="120"/>
      <c r="HH134" s="120"/>
      <c r="HI134" s="120"/>
      <c r="HJ134" s="120"/>
      <c r="HK134" s="120"/>
      <c r="HL134" s="120"/>
      <c r="HM134" s="120"/>
      <c r="HN134" s="120"/>
      <c r="HO134" s="120"/>
      <c r="HP134" s="120"/>
      <c r="HQ134" s="120"/>
      <c r="HR134" s="120"/>
      <c r="HS134" s="120"/>
      <c r="HT134" s="120"/>
      <c r="HU134" s="120"/>
      <c r="HV134" s="120"/>
      <c r="HW134" s="120"/>
      <c r="HX134" s="120"/>
      <c r="HY134" s="120"/>
      <c r="HZ134" s="120"/>
      <c r="IA134" s="120"/>
      <c r="IB134" s="120"/>
      <c r="IC134" s="120"/>
      <c r="ID134" s="120"/>
      <c r="IE134" s="120"/>
      <c r="IF134" s="120"/>
    </row>
    <row r="135" spans="1:240" s="112" customFormat="1" ht="72.75" customHeight="1">
      <c r="A135" s="92">
        <v>12</v>
      </c>
      <c r="B135" s="211" t="s">
        <v>91</v>
      </c>
      <c r="C135" s="211" t="s">
        <v>547</v>
      </c>
      <c r="D135" s="212">
        <v>7055.7349999999997</v>
      </c>
      <c r="E135" s="25" t="s">
        <v>80</v>
      </c>
      <c r="F135" s="26" t="s">
        <v>535</v>
      </c>
      <c r="G135" s="26"/>
      <c r="H135" s="51" t="s">
        <v>24</v>
      </c>
      <c r="I135" s="29">
        <v>2013</v>
      </c>
      <c r="J135" s="29">
        <v>2015</v>
      </c>
      <c r="K135" s="202" t="s">
        <v>92</v>
      </c>
      <c r="L135" s="150">
        <v>7230</v>
      </c>
      <c r="M135" s="150"/>
      <c r="N135" s="150">
        <v>2230</v>
      </c>
      <c r="O135" s="215">
        <f>4450+1250</f>
        <v>5700</v>
      </c>
      <c r="P135" s="215"/>
      <c r="Q135" s="118">
        <f>200+1250</f>
        <v>1450</v>
      </c>
      <c r="R135" s="35">
        <v>606</v>
      </c>
      <c r="S135" s="35"/>
      <c r="T135" s="118">
        <v>606</v>
      </c>
      <c r="U135" s="499" t="s">
        <v>755</v>
      </c>
      <c r="V135" s="559" t="s">
        <v>93</v>
      </c>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c r="CV135" s="120"/>
      <c r="CW135" s="120"/>
      <c r="CX135" s="120"/>
      <c r="CY135" s="120"/>
      <c r="CZ135" s="120"/>
      <c r="DA135" s="120"/>
      <c r="DB135" s="120"/>
      <c r="DC135" s="120"/>
      <c r="DD135" s="120"/>
      <c r="DE135" s="120"/>
      <c r="DF135" s="120"/>
      <c r="DG135" s="120"/>
      <c r="DH135" s="120"/>
      <c r="DI135" s="120"/>
      <c r="DJ135" s="120"/>
      <c r="DK135" s="120"/>
      <c r="DL135" s="120"/>
      <c r="DM135" s="120"/>
      <c r="DN135" s="120"/>
      <c r="DO135" s="120"/>
      <c r="DP135" s="120"/>
      <c r="DQ135" s="120"/>
      <c r="DR135" s="120"/>
      <c r="DS135" s="120"/>
      <c r="DT135" s="120"/>
      <c r="DU135" s="120"/>
      <c r="DV135" s="120"/>
      <c r="DW135" s="120"/>
      <c r="DX135" s="120"/>
      <c r="DY135" s="120"/>
      <c r="DZ135" s="120"/>
      <c r="EA135" s="120"/>
      <c r="EB135" s="120"/>
      <c r="EC135" s="120"/>
      <c r="ED135" s="120"/>
      <c r="EE135" s="120"/>
      <c r="EF135" s="120"/>
      <c r="EG135" s="120"/>
      <c r="EH135" s="120"/>
      <c r="EI135" s="120"/>
      <c r="EJ135" s="120"/>
      <c r="EK135" s="120"/>
      <c r="EL135" s="120"/>
      <c r="EM135" s="120"/>
      <c r="EN135" s="120"/>
      <c r="EO135" s="120"/>
      <c r="EP135" s="120"/>
      <c r="EQ135" s="120"/>
      <c r="ER135" s="120"/>
      <c r="ES135" s="120"/>
      <c r="ET135" s="120"/>
      <c r="EU135" s="120"/>
      <c r="EV135" s="120"/>
      <c r="EW135" s="120"/>
      <c r="EX135" s="120"/>
      <c r="EY135" s="120"/>
      <c r="EZ135" s="120"/>
      <c r="FA135" s="120"/>
      <c r="FB135" s="120"/>
      <c r="FC135" s="120"/>
      <c r="FD135" s="120"/>
      <c r="FE135" s="120"/>
      <c r="FF135" s="120"/>
      <c r="FG135" s="120"/>
      <c r="FH135" s="120"/>
      <c r="FI135" s="120"/>
      <c r="FJ135" s="120"/>
      <c r="FK135" s="120"/>
      <c r="FL135" s="120"/>
      <c r="FM135" s="120"/>
      <c r="FN135" s="120"/>
      <c r="FO135" s="120"/>
      <c r="FP135" s="120"/>
      <c r="FQ135" s="120"/>
      <c r="FR135" s="120"/>
      <c r="FS135" s="120"/>
      <c r="FT135" s="120"/>
      <c r="FU135" s="120"/>
      <c r="FV135" s="120"/>
      <c r="FW135" s="120"/>
      <c r="FX135" s="120"/>
      <c r="FY135" s="120"/>
      <c r="FZ135" s="120"/>
      <c r="GA135" s="120"/>
      <c r="GB135" s="120"/>
      <c r="GC135" s="120"/>
      <c r="GD135" s="120"/>
      <c r="GE135" s="120"/>
      <c r="GF135" s="120"/>
      <c r="GG135" s="120"/>
      <c r="GH135" s="120"/>
      <c r="GI135" s="120"/>
      <c r="GJ135" s="120"/>
      <c r="GK135" s="120"/>
      <c r="GL135" s="120"/>
      <c r="GM135" s="120"/>
      <c r="GN135" s="120"/>
      <c r="GO135" s="120"/>
      <c r="GP135" s="120"/>
      <c r="GQ135" s="120"/>
      <c r="GR135" s="120"/>
      <c r="GS135" s="120"/>
      <c r="GT135" s="120"/>
      <c r="GU135" s="120"/>
      <c r="GV135" s="120"/>
      <c r="GW135" s="120"/>
      <c r="GX135" s="120"/>
      <c r="GY135" s="120"/>
      <c r="GZ135" s="120"/>
      <c r="HA135" s="120"/>
      <c r="HB135" s="120"/>
      <c r="HC135" s="120"/>
      <c r="HD135" s="120"/>
      <c r="HE135" s="120"/>
      <c r="HF135" s="120"/>
      <c r="HG135" s="120"/>
      <c r="HH135" s="120"/>
      <c r="HI135" s="120"/>
      <c r="HJ135" s="120"/>
      <c r="HK135" s="120"/>
      <c r="HL135" s="120"/>
      <c r="HM135" s="120"/>
      <c r="HN135" s="120"/>
      <c r="HO135" s="120"/>
      <c r="HP135" s="120"/>
      <c r="HQ135" s="120"/>
      <c r="HR135" s="120"/>
      <c r="HS135" s="120"/>
      <c r="HT135" s="120"/>
      <c r="HU135" s="120"/>
      <c r="HV135" s="120"/>
      <c r="HW135" s="120"/>
      <c r="HX135" s="120"/>
      <c r="HY135" s="120"/>
      <c r="HZ135" s="120"/>
      <c r="IA135" s="120"/>
      <c r="IB135" s="120"/>
      <c r="IC135" s="120"/>
      <c r="ID135" s="120"/>
      <c r="IE135" s="120"/>
      <c r="IF135" s="120"/>
    </row>
    <row r="136" spans="1:240" s="120" customFormat="1" ht="64.5" customHeight="1">
      <c r="A136" s="92">
        <v>13</v>
      </c>
      <c r="B136" s="108" t="s">
        <v>73</v>
      </c>
      <c r="C136" s="108" t="s">
        <v>598</v>
      </c>
      <c r="D136" s="219">
        <v>90929.941999999995</v>
      </c>
      <c r="E136" s="25" t="s">
        <v>76</v>
      </c>
      <c r="F136" s="26" t="s">
        <v>535</v>
      </c>
      <c r="G136" s="26"/>
      <c r="H136" s="36" t="s">
        <v>10</v>
      </c>
      <c r="I136" s="29">
        <v>2011</v>
      </c>
      <c r="J136" s="29">
        <v>2014</v>
      </c>
      <c r="K136" s="183" t="s">
        <v>74</v>
      </c>
      <c r="L136" s="137">
        <v>93772</v>
      </c>
      <c r="M136" s="137"/>
      <c r="N136" s="137">
        <v>15672</v>
      </c>
      <c r="O136" s="137">
        <f>69437+18000+2000</f>
        <v>89437</v>
      </c>
      <c r="P136" s="137"/>
      <c r="Q136" s="137">
        <f>9337+2000</f>
        <v>11337</v>
      </c>
      <c r="R136" s="35">
        <v>556</v>
      </c>
      <c r="S136" s="35"/>
      <c r="T136" s="118">
        <v>556</v>
      </c>
      <c r="U136" s="499" t="s">
        <v>938</v>
      </c>
      <c r="V136" s="53" t="s">
        <v>75</v>
      </c>
    </row>
    <row r="137" spans="1:240" s="95" customFormat="1" ht="84.75" customHeight="1">
      <c r="A137" s="92">
        <v>14</v>
      </c>
      <c r="B137" s="220" t="s">
        <v>94</v>
      </c>
      <c r="C137" s="220" t="s">
        <v>545</v>
      </c>
      <c r="D137" s="221">
        <v>11352.523999999999</v>
      </c>
      <c r="E137" s="25" t="s">
        <v>80</v>
      </c>
      <c r="F137" s="26" t="s">
        <v>535</v>
      </c>
      <c r="G137" s="26"/>
      <c r="H137" s="110" t="s">
        <v>95</v>
      </c>
      <c r="I137" s="29">
        <v>2012</v>
      </c>
      <c r="J137" s="29">
        <v>2013</v>
      </c>
      <c r="K137" s="222" t="s">
        <v>90</v>
      </c>
      <c r="L137" s="223">
        <v>16030</v>
      </c>
      <c r="M137" s="223"/>
      <c r="N137" s="150">
        <v>12824</v>
      </c>
      <c r="O137" s="224">
        <f>9739+1013</f>
        <v>10752</v>
      </c>
      <c r="P137" s="224"/>
      <c r="Q137" s="118">
        <v>1013</v>
      </c>
      <c r="R137" s="107">
        <v>600</v>
      </c>
      <c r="S137" s="107"/>
      <c r="T137" s="118">
        <v>600</v>
      </c>
      <c r="U137" s="499" t="s">
        <v>762</v>
      </c>
      <c r="V137" s="559" t="s">
        <v>798</v>
      </c>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0"/>
      <c r="CS137" s="120"/>
      <c r="CT137" s="120"/>
      <c r="CU137" s="120"/>
      <c r="CV137" s="120"/>
      <c r="CW137" s="120"/>
      <c r="CX137" s="120"/>
      <c r="CY137" s="120"/>
      <c r="CZ137" s="120"/>
      <c r="DA137" s="120"/>
      <c r="DB137" s="120"/>
      <c r="DC137" s="120"/>
      <c r="DD137" s="120"/>
      <c r="DE137" s="120"/>
      <c r="DF137" s="120"/>
      <c r="DG137" s="120"/>
      <c r="DH137" s="120"/>
      <c r="DI137" s="120"/>
      <c r="DJ137" s="120"/>
      <c r="DK137" s="120"/>
      <c r="DL137" s="120"/>
      <c r="DM137" s="120"/>
      <c r="DN137" s="120"/>
      <c r="DO137" s="120"/>
      <c r="DP137" s="120"/>
      <c r="DQ137" s="120"/>
      <c r="DR137" s="120"/>
      <c r="DS137" s="120"/>
      <c r="DT137" s="120"/>
      <c r="DU137" s="120"/>
      <c r="DV137" s="120"/>
      <c r="DW137" s="120"/>
      <c r="DX137" s="120"/>
      <c r="DY137" s="120"/>
      <c r="DZ137" s="120"/>
      <c r="EA137" s="120"/>
      <c r="EB137" s="120"/>
      <c r="EC137" s="120"/>
      <c r="ED137" s="120"/>
      <c r="EE137" s="120"/>
      <c r="EF137" s="120"/>
      <c r="EG137" s="120"/>
      <c r="EH137" s="120"/>
      <c r="EI137" s="120"/>
      <c r="EJ137" s="120"/>
      <c r="EK137" s="120"/>
      <c r="EL137" s="120"/>
      <c r="EM137" s="120"/>
      <c r="EN137" s="120"/>
      <c r="EO137" s="120"/>
      <c r="EP137" s="120"/>
      <c r="EQ137" s="120"/>
      <c r="ER137" s="120"/>
      <c r="ES137" s="120"/>
      <c r="ET137" s="120"/>
      <c r="EU137" s="120"/>
      <c r="EV137" s="120"/>
      <c r="EW137" s="120"/>
      <c r="EX137" s="120"/>
      <c r="EY137" s="120"/>
      <c r="EZ137" s="120"/>
      <c r="FA137" s="120"/>
      <c r="FB137" s="120"/>
      <c r="FC137" s="120"/>
      <c r="FD137" s="120"/>
      <c r="FE137" s="120"/>
      <c r="FF137" s="120"/>
      <c r="FG137" s="120"/>
      <c r="FH137" s="120"/>
      <c r="FI137" s="120"/>
      <c r="FJ137" s="120"/>
      <c r="FK137" s="120"/>
      <c r="FL137" s="120"/>
      <c r="FM137" s="120"/>
      <c r="FN137" s="120"/>
      <c r="FO137" s="120"/>
      <c r="FP137" s="120"/>
      <c r="FQ137" s="120"/>
      <c r="FR137" s="120"/>
      <c r="FS137" s="120"/>
      <c r="FT137" s="120"/>
      <c r="FU137" s="120"/>
      <c r="FV137" s="120"/>
      <c r="FW137" s="120"/>
      <c r="FX137" s="120"/>
      <c r="FY137" s="120"/>
      <c r="FZ137" s="120"/>
      <c r="GA137" s="120"/>
      <c r="GB137" s="120"/>
      <c r="GC137" s="120"/>
      <c r="GD137" s="120"/>
      <c r="GE137" s="120"/>
      <c r="GF137" s="120"/>
      <c r="GG137" s="120"/>
      <c r="GH137" s="120"/>
      <c r="GI137" s="120"/>
      <c r="GJ137" s="120"/>
      <c r="GK137" s="120"/>
      <c r="GL137" s="120"/>
      <c r="GM137" s="120"/>
      <c r="GN137" s="120"/>
      <c r="GO137" s="120"/>
      <c r="GP137" s="120"/>
      <c r="GQ137" s="120"/>
      <c r="GR137" s="120"/>
      <c r="GS137" s="120"/>
      <c r="GT137" s="120"/>
      <c r="GU137" s="120"/>
      <c r="GV137" s="120"/>
      <c r="GW137" s="120"/>
      <c r="GX137" s="120"/>
      <c r="GY137" s="120"/>
      <c r="GZ137" s="120"/>
      <c r="HA137" s="120"/>
      <c r="HB137" s="120"/>
      <c r="HC137" s="120"/>
      <c r="HD137" s="120"/>
      <c r="HE137" s="120"/>
      <c r="HF137" s="120"/>
      <c r="HG137" s="120"/>
      <c r="HH137" s="120"/>
      <c r="HI137" s="120"/>
      <c r="HJ137" s="120"/>
      <c r="HK137" s="120"/>
      <c r="HL137" s="120"/>
      <c r="HM137" s="120"/>
      <c r="HN137" s="120"/>
      <c r="HO137" s="120"/>
      <c r="HP137" s="120"/>
      <c r="HQ137" s="120"/>
      <c r="HR137" s="120"/>
      <c r="HS137" s="120"/>
      <c r="HT137" s="120"/>
      <c r="HU137" s="120"/>
      <c r="HV137" s="120"/>
      <c r="HW137" s="120"/>
      <c r="HX137" s="120"/>
      <c r="HY137" s="120"/>
      <c r="HZ137" s="120"/>
      <c r="IA137" s="120"/>
      <c r="IB137" s="120"/>
      <c r="IC137" s="120"/>
      <c r="ID137" s="120"/>
      <c r="IE137" s="120"/>
      <c r="IF137" s="120"/>
    </row>
    <row r="138" spans="1:240" s="95" customFormat="1" ht="94.5">
      <c r="A138" s="92">
        <v>15</v>
      </c>
      <c r="B138" s="211" t="s">
        <v>100</v>
      </c>
      <c r="C138" s="211" t="s">
        <v>551</v>
      </c>
      <c r="D138" s="212"/>
      <c r="E138" s="25" t="s">
        <v>80</v>
      </c>
      <c r="F138" s="26" t="s">
        <v>535</v>
      </c>
      <c r="G138" s="26"/>
      <c r="H138" s="213" t="s">
        <v>101</v>
      </c>
      <c r="I138" s="29">
        <v>2012</v>
      </c>
      <c r="J138" s="29">
        <v>2014</v>
      </c>
      <c r="K138" s="202" t="s">
        <v>102</v>
      </c>
      <c r="L138" s="150">
        <v>7215</v>
      </c>
      <c r="M138" s="150"/>
      <c r="N138" s="150">
        <v>830</v>
      </c>
      <c r="O138" s="215">
        <f>6300+630</f>
        <v>6930</v>
      </c>
      <c r="P138" s="215"/>
      <c r="Q138" s="118">
        <v>630</v>
      </c>
      <c r="R138" s="35">
        <v>111</v>
      </c>
      <c r="S138" s="35"/>
      <c r="T138" s="118">
        <v>111</v>
      </c>
      <c r="U138" s="499" t="s">
        <v>754</v>
      </c>
      <c r="V138" s="559" t="s">
        <v>103</v>
      </c>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0"/>
      <c r="CS138" s="120"/>
      <c r="CT138" s="120"/>
      <c r="CU138" s="120"/>
      <c r="CV138" s="120"/>
      <c r="CW138" s="120"/>
      <c r="CX138" s="120"/>
      <c r="CY138" s="120"/>
      <c r="CZ138" s="120"/>
      <c r="DA138" s="120"/>
      <c r="DB138" s="120"/>
      <c r="DC138" s="120"/>
      <c r="DD138" s="120"/>
      <c r="DE138" s="120"/>
      <c r="DF138" s="120"/>
      <c r="DG138" s="120"/>
      <c r="DH138" s="120"/>
      <c r="DI138" s="120"/>
      <c r="DJ138" s="120"/>
      <c r="DK138" s="120"/>
      <c r="DL138" s="120"/>
      <c r="DM138" s="120"/>
      <c r="DN138" s="120"/>
      <c r="DO138" s="120"/>
      <c r="DP138" s="120"/>
      <c r="DQ138" s="120"/>
      <c r="DR138" s="120"/>
      <c r="DS138" s="120"/>
      <c r="DT138" s="120"/>
      <c r="DU138" s="120"/>
      <c r="DV138" s="120"/>
      <c r="DW138" s="120"/>
      <c r="DX138" s="120"/>
      <c r="DY138" s="120"/>
      <c r="DZ138" s="120"/>
      <c r="EA138" s="120"/>
      <c r="EB138" s="120"/>
      <c r="EC138" s="120"/>
      <c r="ED138" s="120"/>
      <c r="EE138" s="120"/>
      <c r="EF138" s="120"/>
      <c r="EG138" s="120"/>
      <c r="EH138" s="120"/>
      <c r="EI138" s="120"/>
      <c r="EJ138" s="120"/>
      <c r="EK138" s="120"/>
      <c r="EL138" s="120"/>
      <c r="EM138" s="120"/>
      <c r="EN138" s="120"/>
      <c r="EO138" s="120"/>
      <c r="EP138" s="120"/>
      <c r="EQ138" s="120"/>
      <c r="ER138" s="120"/>
      <c r="ES138" s="120"/>
      <c r="ET138" s="120"/>
      <c r="EU138" s="120"/>
      <c r="EV138" s="120"/>
      <c r="EW138" s="120"/>
      <c r="EX138" s="120"/>
      <c r="EY138" s="120"/>
      <c r="EZ138" s="120"/>
      <c r="FA138" s="120"/>
      <c r="FB138" s="120"/>
      <c r="FC138" s="120"/>
      <c r="FD138" s="120"/>
      <c r="FE138" s="120"/>
      <c r="FF138" s="120"/>
      <c r="FG138" s="120"/>
      <c r="FH138" s="120"/>
      <c r="FI138" s="120"/>
      <c r="FJ138" s="120"/>
      <c r="FK138" s="120"/>
      <c r="FL138" s="120"/>
      <c r="FM138" s="120"/>
      <c r="FN138" s="120"/>
      <c r="FO138" s="120"/>
      <c r="FP138" s="120"/>
      <c r="FQ138" s="120"/>
      <c r="FR138" s="120"/>
      <c r="FS138" s="120"/>
      <c r="FT138" s="120"/>
      <c r="FU138" s="120"/>
      <c r="FV138" s="120"/>
      <c r="FW138" s="120"/>
      <c r="FX138" s="120"/>
      <c r="FY138" s="120"/>
      <c r="FZ138" s="120"/>
      <c r="GA138" s="120"/>
      <c r="GB138" s="120"/>
      <c r="GC138" s="120"/>
      <c r="GD138" s="120"/>
      <c r="GE138" s="120"/>
      <c r="GF138" s="120"/>
      <c r="GG138" s="120"/>
      <c r="GH138" s="120"/>
      <c r="GI138" s="120"/>
      <c r="GJ138" s="120"/>
      <c r="GK138" s="120"/>
      <c r="GL138" s="120"/>
      <c r="GM138" s="120"/>
      <c r="GN138" s="120"/>
      <c r="GO138" s="120"/>
      <c r="GP138" s="120"/>
      <c r="GQ138" s="120"/>
      <c r="GR138" s="120"/>
      <c r="GS138" s="120"/>
      <c r="GT138" s="120"/>
      <c r="GU138" s="120"/>
      <c r="GV138" s="120"/>
      <c r="GW138" s="120"/>
      <c r="GX138" s="120"/>
      <c r="GY138" s="120"/>
      <c r="GZ138" s="120"/>
      <c r="HA138" s="120"/>
      <c r="HB138" s="120"/>
      <c r="HC138" s="120"/>
      <c r="HD138" s="120"/>
      <c r="HE138" s="120"/>
      <c r="HF138" s="120"/>
      <c r="HG138" s="120"/>
      <c r="HH138" s="120"/>
      <c r="HI138" s="120"/>
      <c r="HJ138" s="120"/>
      <c r="HK138" s="120"/>
      <c r="HL138" s="120"/>
      <c r="HM138" s="120"/>
      <c r="HN138" s="120"/>
      <c r="HO138" s="120"/>
      <c r="HP138" s="120"/>
      <c r="HQ138" s="120"/>
      <c r="HR138" s="120"/>
      <c r="HS138" s="120"/>
      <c r="HT138" s="120"/>
      <c r="HU138" s="120"/>
      <c r="HV138" s="120"/>
      <c r="HW138" s="120"/>
      <c r="HX138" s="120"/>
      <c r="HY138" s="120"/>
      <c r="HZ138" s="120"/>
      <c r="IA138" s="120"/>
      <c r="IB138" s="120"/>
      <c r="IC138" s="120"/>
      <c r="ID138" s="120"/>
      <c r="IE138" s="120"/>
      <c r="IF138" s="120"/>
    </row>
    <row r="139" spans="1:240" s="101" customFormat="1" ht="94.5">
      <c r="A139" s="92">
        <v>16</v>
      </c>
      <c r="B139" s="114" t="s">
        <v>630</v>
      </c>
      <c r="C139" s="133" t="s">
        <v>633</v>
      </c>
      <c r="D139" s="126">
        <v>6013</v>
      </c>
      <c r="E139" s="25" t="s">
        <v>71</v>
      </c>
      <c r="F139" s="26" t="s">
        <v>535</v>
      </c>
      <c r="G139" s="26"/>
      <c r="H139" s="25" t="s">
        <v>57</v>
      </c>
      <c r="I139" s="29">
        <v>2011</v>
      </c>
      <c r="J139" s="29">
        <v>2015</v>
      </c>
      <c r="K139" s="177" t="s">
        <v>631</v>
      </c>
      <c r="L139" s="135">
        <v>19577</v>
      </c>
      <c r="M139" s="135"/>
      <c r="N139" s="93">
        <v>4013</v>
      </c>
      <c r="O139" s="135">
        <v>2500</v>
      </c>
      <c r="P139" s="135"/>
      <c r="Q139" s="136">
        <v>500</v>
      </c>
      <c r="R139" s="136">
        <v>3513</v>
      </c>
      <c r="S139" s="136"/>
      <c r="T139" s="74">
        <v>1000</v>
      </c>
      <c r="U139" s="499" t="s">
        <v>751</v>
      </c>
      <c r="V139" s="560" t="s">
        <v>632</v>
      </c>
    </row>
    <row r="140" spans="1:240" s="101" customFormat="1" ht="51">
      <c r="A140" s="92">
        <v>17</v>
      </c>
      <c r="B140" s="114" t="s">
        <v>628</v>
      </c>
      <c r="C140" s="108"/>
      <c r="D140" s="108"/>
      <c r="E140" s="25" t="s">
        <v>71</v>
      </c>
      <c r="F140" s="26" t="s">
        <v>535</v>
      </c>
      <c r="G140" s="26"/>
      <c r="H140" s="25" t="s">
        <v>10</v>
      </c>
      <c r="I140" s="29">
        <v>2010</v>
      </c>
      <c r="J140" s="29">
        <v>2014</v>
      </c>
      <c r="K140" s="170" t="s">
        <v>629</v>
      </c>
      <c r="L140" s="111">
        <v>175084</v>
      </c>
      <c r="M140" s="111"/>
      <c r="N140" s="111">
        <f>175804-62741</f>
        <v>113063</v>
      </c>
      <c r="O140" s="111">
        <v>165695</v>
      </c>
      <c r="P140" s="111"/>
      <c r="Q140" s="111">
        <f>O140-62741</f>
        <v>102954</v>
      </c>
      <c r="R140" s="93"/>
      <c r="S140" s="93"/>
      <c r="T140" s="74">
        <v>1000</v>
      </c>
      <c r="U140" s="499" t="s">
        <v>749</v>
      </c>
      <c r="V140" s="28"/>
    </row>
    <row r="141" spans="1:240" s="120" customFormat="1" ht="63.75">
      <c r="A141" s="92">
        <v>18</v>
      </c>
      <c r="B141" s="108" t="s">
        <v>641</v>
      </c>
      <c r="C141" s="108"/>
      <c r="D141" s="108"/>
      <c r="E141" s="25" t="s">
        <v>71</v>
      </c>
      <c r="F141" s="26" t="s">
        <v>535</v>
      </c>
      <c r="G141" s="26"/>
      <c r="H141" s="110" t="s">
        <v>95</v>
      </c>
      <c r="I141" s="29">
        <v>2011</v>
      </c>
      <c r="J141" s="29">
        <v>2012</v>
      </c>
      <c r="K141" s="175" t="s">
        <v>642</v>
      </c>
      <c r="L141" s="205">
        <v>18047</v>
      </c>
      <c r="M141" s="205"/>
      <c r="N141" s="93">
        <v>3980</v>
      </c>
      <c r="O141" s="116">
        <v>15000</v>
      </c>
      <c r="P141" s="116"/>
      <c r="Q141" s="132">
        <v>2000</v>
      </c>
      <c r="R141" s="107">
        <v>1980</v>
      </c>
      <c r="S141" s="107"/>
      <c r="T141" s="74">
        <v>1000</v>
      </c>
      <c r="U141" s="499" t="s">
        <v>801</v>
      </c>
      <c r="V141" s="117"/>
    </row>
    <row r="142" spans="1:240" s="226" customFormat="1" ht="31.5">
      <c r="A142" s="92">
        <v>19</v>
      </c>
      <c r="B142" s="157" t="s">
        <v>126</v>
      </c>
      <c r="C142" s="157" t="s">
        <v>546</v>
      </c>
      <c r="D142" s="225"/>
      <c r="E142" s="25" t="s">
        <v>80</v>
      </c>
      <c r="F142" s="26" t="s">
        <v>535</v>
      </c>
      <c r="G142" s="26"/>
      <c r="H142" s="51" t="s">
        <v>24</v>
      </c>
      <c r="I142" s="158">
        <v>2012</v>
      </c>
      <c r="J142" s="158" t="s">
        <v>518</v>
      </c>
      <c r="K142" s="170" t="s">
        <v>521</v>
      </c>
      <c r="L142" s="132">
        <v>51192</v>
      </c>
      <c r="M142" s="132"/>
      <c r="N142" s="93">
        <v>1900</v>
      </c>
      <c r="O142" s="118">
        <v>29000</v>
      </c>
      <c r="P142" s="118"/>
      <c r="Q142" s="118"/>
      <c r="R142" s="107">
        <v>1900</v>
      </c>
      <c r="S142" s="107"/>
      <c r="T142" s="118">
        <v>1000</v>
      </c>
      <c r="U142" s="499" t="s">
        <v>807</v>
      </c>
      <c r="V142" s="561"/>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0"/>
      <c r="CS142" s="120"/>
      <c r="CT142" s="120"/>
      <c r="CU142" s="120"/>
      <c r="CV142" s="120"/>
      <c r="CW142" s="120"/>
      <c r="CX142" s="120"/>
      <c r="CY142" s="120"/>
      <c r="CZ142" s="120"/>
      <c r="DA142" s="120"/>
      <c r="DB142" s="120"/>
      <c r="DC142" s="120"/>
      <c r="DD142" s="120"/>
      <c r="DE142" s="120"/>
      <c r="DF142" s="120"/>
      <c r="DG142" s="120"/>
      <c r="DH142" s="120"/>
      <c r="DI142" s="120"/>
      <c r="DJ142" s="120"/>
      <c r="DK142" s="120"/>
      <c r="DL142" s="120"/>
      <c r="DM142" s="120"/>
      <c r="DN142" s="120"/>
      <c r="DO142" s="120"/>
      <c r="DP142" s="120"/>
      <c r="DQ142" s="120"/>
      <c r="DR142" s="120"/>
      <c r="DS142" s="120"/>
      <c r="DT142" s="120"/>
      <c r="DU142" s="120"/>
      <c r="DV142" s="120"/>
      <c r="DW142" s="120"/>
      <c r="DX142" s="120"/>
      <c r="DY142" s="120"/>
      <c r="DZ142" s="120"/>
      <c r="EA142" s="120"/>
      <c r="EB142" s="120"/>
      <c r="EC142" s="120"/>
      <c r="ED142" s="120"/>
      <c r="EE142" s="120"/>
      <c r="EF142" s="120"/>
      <c r="EG142" s="120"/>
      <c r="EH142" s="120"/>
      <c r="EI142" s="120"/>
      <c r="EJ142" s="120"/>
      <c r="EK142" s="120"/>
      <c r="EL142" s="120"/>
      <c r="EM142" s="120"/>
      <c r="EN142" s="120"/>
      <c r="EO142" s="120"/>
      <c r="EP142" s="120"/>
      <c r="EQ142" s="120"/>
      <c r="ER142" s="120"/>
      <c r="ES142" s="120"/>
      <c r="ET142" s="120"/>
      <c r="EU142" s="120"/>
      <c r="EV142" s="120"/>
      <c r="EW142" s="120"/>
      <c r="EX142" s="120"/>
      <c r="EY142" s="120"/>
      <c r="EZ142" s="120"/>
      <c r="FA142" s="120"/>
      <c r="FB142" s="120"/>
      <c r="FC142" s="120"/>
      <c r="FD142" s="120"/>
      <c r="FE142" s="120"/>
      <c r="FF142" s="120"/>
      <c r="FG142" s="120"/>
      <c r="FH142" s="120"/>
      <c r="FI142" s="120"/>
      <c r="FJ142" s="120"/>
      <c r="FK142" s="120"/>
      <c r="FL142" s="120"/>
      <c r="FM142" s="120"/>
      <c r="FN142" s="120"/>
      <c r="FO142" s="120"/>
      <c r="FP142" s="120"/>
      <c r="FQ142" s="120"/>
      <c r="FR142" s="120"/>
      <c r="FS142" s="120"/>
      <c r="FT142" s="120"/>
      <c r="FU142" s="120"/>
      <c r="FV142" s="120"/>
      <c r="FW142" s="120"/>
      <c r="FX142" s="120"/>
      <c r="FY142" s="120"/>
      <c r="FZ142" s="120"/>
      <c r="GA142" s="120"/>
      <c r="GB142" s="120"/>
      <c r="GC142" s="120"/>
      <c r="GD142" s="120"/>
      <c r="GE142" s="120"/>
      <c r="GF142" s="120"/>
      <c r="GG142" s="120"/>
      <c r="GH142" s="120"/>
      <c r="GI142" s="120"/>
      <c r="GJ142" s="120"/>
      <c r="GK142" s="120"/>
      <c r="GL142" s="120"/>
      <c r="GM142" s="120"/>
      <c r="GN142" s="120"/>
      <c r="GO142" s="120"/>
      <c r="GP142" s="120"/>
      <c r="GQ142" s="120"/>
      <c r="GR142" s="120"/>
      <c r="GS142" s="120"/>
      <c r="GT142" s="120"/>
      <c r="GU142" s="120"/>
      <c r="GV142" s="120"/>
      <c r="GW142" s="120"/>
      <c r="GX142" s="120"/>
      <c r="GY142" s="120"/>
      <c r="GZ142" s="120"/>
      <c r="HA142" s="120"/>
      <c r="HB142" s="120"/>
      <c r="HC142" s="120"/>
      <c r="HD142" s="120"/>
      <c r="HE142" s="120"/>
      <c r="HF142" s="120"/>
      <c r="HG142" s="120"/>
      <c r="HH142" s="120"/>
      <c r="HI142" s="120"/>
      <c r="HJ142" s="120"/>
      <c r="HK142" s="120"/>
      <c r="HL142" s="120"/>
      <c r="HM142" s="120"/>
      <c r="HN142" s="120"/>
      <c r="HO142" s="120"/>
      <c r="HP142" s="120"/>
      <c r="HQ142" s="120"/>
      <c r="HR142" s="120"/>
      <c r="HS142" s="120"/>
      <c r="HT142" s="120"/>
      <c r="HU142" s="120"/>
      <c r="HV142" s="120"/>
      <c r="HW142" s="120"/>
      <c r="HX142" s="120"/>
      <c r="HY142" s="120"/>
      <c r="HZ142" s="120"/>
      <c r="IA142" s="120"/>
      <c r="IB142" s="120"/>
      <c r="IC142" s="120"/>
      <c r="ID142" s="120"/>
      <c r="IE142" s="120"/>
      <c r="IF142" s="120"/>
    </row>
    <row r="143" spans="1:240" s="227" customFormat="1" ht="81.75" customHeight="1">
      <c r="A143" s="92">
        <v>20</v>
      </c>
      <c r="B143" s="157" t="s">
        <v>150</v>
      </c>
      <c r="C143" s="108" t="s">
        <v>564</v>
      </c>
      <c r="D143" s="152">
        <v>5317</v>
      </c>
      <c r="E143" s="25" t="s">
        <v>80</v>
      </c>
      <c r="F143" s="26" t="s">
        <v>535</v>
      </c>
      <c r="G143" s="26"/>
      <c r="H143" s="51" t="s">
        <v>24</v>
      </c>
      <c r="I143" s="29">
        <v>2012</v>
      </c>
      <c r="J143" s="29">
        <v>2014</v>
      </c>
      <c r="K143" s="184" t="s">
        <v>151</v>
      </c>
      <c r="L143" s="132">
        <v>5364</v>
      </c>
      <c r="M143" s="132"/>
      <c r="N143" s="150">
        <f>L143</f>
        <v>5364</v>
      </c>
      <c r="O143" s="118">
        <v>5165</v>
      </c>
      <c r="P143" s="118"/>
      <c r="Q143" s="118">
        <v>5165</v>
      </c>
      <c r="R143" s="107">
        <v>152</v>
      </c>
      <c r="S143" s="107"/>
      <c r="T143" s="118">
        <v>152</v>
      </c>
      <c r="U143" s="499" t="s">
        <v>802</v>
      </c>
      <c r="V143" s="561" t="s">
        <v>152</v>
      </c>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c r="CV143" s="120"/>
      <c r="CW143" s="120"/>
      <c r="CX143" s="120"/>
      <c r="CY143" s="120"/>
      <c r="CZ143" s="120"/>
      <c r="DA143" s="120"/>
      <c r="DB143" s="120"/>
      <c r="DC143" s="120"/>
      <c r="DD143" s="120"/>
      <c r="DE143" s="120"/>
      <c r="DF143" s="120"/>
      <c r="DG143" s="120"/>
      <c r="DH143" s="120"/>
      <c r="DI143" s="120"/>
      <c r="DJ143" s="120"/>
      <c r="DK143" s="120"/>
      <c r="DL143" s="120"/>
      <c r="DM143" s="120"/>
      <c r="DN143" s="120"/>
      <c r="DO143" s="120"/>
      <c r="DP143" s="120"/>
      <c r="DQ143" s="120"/>
      <c r="DR143" s="120"/>
      <c r="DS143" s="120"/>
      <c r="DT143" s="120"/>
      <c r="DU143" s="120"/>
      <c r="DV143" s="120"/>
      <c r="DW143" s="120"/>
      <c r="DX143" s="120"/>
      <c r="DY143" s="120"/>
      <c r="DZ143" s="120"/>
      <c r="EA143" s="120"/>
      <c r="EB143" s="120"/>
      <c r="EC143" s="120"/>
      <c r="ED143" s="120"/>
      <c r="EE143" s="120"/>
      <c r="EF143" s="120"/>
      <c r="EG143" s="120"/>
      <c r="EH143" s="120"/>
      <c r="EI143" s="120"/>
      <c r="EJ143" s="120"/>
      <c r="EK143" s="120"/>
      <c r="EL143" s="120"/>
      <c r="EM143" s="120"/>
      <c r="EN143" s="120"/>
      <c r="EO143" s="120"/>
      <c r="EP143" s="120"/>
      <c r="EQ143" s="120"/>
      <c r="ER143" s="120"/>
      <c r="ES143" s="120"/>
      <c r="ET143" s="120"/>
      <c r="EU143" s="120"/>
      <c r="EV143" s="120"/>
      <c r="EW143" s="120"/>
      <c r="EX143" s="120"/>
      <c r="EY143" s="120"/>
      <c r="EZ143" s="120"/>
      <c r="FA143" s="120"/>
      <c r="FB143" s="120"/>
      <c r="FC143" s="120"/>
      <c r="FD143" s="120"/>
      <c r="FE143" s="120"/>
      <c r="FF143" s="120"/>
      <c r="FG143" s="120"/>
      <c r="FH143" s="120"/>
      <c r="FI143" s="120"/>
      <c r="FJ143" s="120"/>
      <c r="FK143" s="120"/>
      <c r="FL143" s="120"/>
      <c r="FM143" s="120"/>
      <c r="FN143" s="120"/>
      <c r="FO143" s="120"/>
      <c r="FP143" s="120"/>
      <c r="FQ143" s="120"/>
      <c r="FR143" s="120"/>
      <c r="FS143" s="120"/>
      <c r="FT143" s="120"/>
      <c r="FU143" s="120"/>
      <c r="FV143" s="120"/>
      <c r="FW143" s="120"/>
      <c r="FX143" s="120"/>
      <c r="FY143" s="120"/>
      <c r="FZ143" s="120"/>
      <c r="GA143" s="120"/>
      <c r="GB143" s="120"/>
      <c r="GC143" s="120"/>
      <c r="GD143" s="120"/>
      <c r="GE143" s="120"/>
      <c r="GF143" s="120"/>
      <c r="GG143" s="120"/>
      <c r="GH143" s="120"/>
      <c r="GI143" s="120"/>
      <c r="GJ143" s="120"/>
      <c r="GK143" s="120"/>
      <c r="GL143" s="120"/>
      <c r="GM143" s="120"/>
      <c r="GN143" s="120"/>
      <c r="GO143" s="120"/>
      <c r="GP143" s="120"/>
      <c r="GQ143" s="120"/>
      <c r="GR143" s="120"/>
      <c r="GS143" s="120"/>
      <c r="GT143" s="120"/>
      <c r="GU143" s="120"/>
      <c r="GV143" s="120"/>
      <c r="GW143" s="120"/>
      <c r="GX143" s="120"/>
      <c r="GY143" s="120"/>
      <c r="GZ143" s="120"/>
      <c r="HA143" s="120"/>
      <c r="HB143" s="120"/>
      <c r="HC143" s="120"/>
      <c r="HD143" s="120"/>
      <c r="HE143" s="120"/>
      <c r="HF143" s="120"/>
      <c r="HG143" s="120"/>
      <c r="HH143" s="120"/>
      <c r="HI143" s="120"/>
      <c r="HJ143" s="120"/>
      <c r="HK143" s="120"/>
      <c r="HL143" s="120"/>
      <c r="HM143" s="120"/>
      <c r="HN143" s="120"/>
      <c r="HO143" s="120"/>
      <c r="HP143" s="120"/>
      <c r="HQ143" s="120"/>
      <c r="HR143" s="120"/>
      <c r="HS143" s="120"/>
      <c r="HT143" s="120"/>
      <c r="HU143" s="120"/>
      <c r="HV143" s="120"/>
      <c r="HW143" s="120"/>
      <c r="HX143" s="120"/>
      <c r="HY143" s="120"/>
      <c r="HZ143" s="120"/>
      <c r="IA143" s="120"/>
      <c r="IB143" s="120"/>
      <c r="IC143" s="120"/>
      <c r="ID143" s="120"/>
      <c r="IE143" s="120"/>
      <c r="IF143" s="120"/>
    </row>
    <row r="144" spans="1:240" s="120" customFormat="1" ht="31.5">
      <c r="A144" s="92">
        <v>21</v>
      </c>
      <c r="B144" s="68" t="s">
        <v>626</v>
      </c>
      <c r="C144" s="108" t="s">
        <v>546</v>
      </c>
      <c r="D144" s="126">
        <v>100616</v>
      </c>
      <c r="E144" s="123" t="s">
        <v>107</v>
      </c>
      <c r="F144" s="26" t="s">
        <v>535</v>
      </c>
      <c r="G144" s="26"/>
      <c r="H144" s="36" t="s">
        <v>57</v>
      </c>
      <c r="I144" s="29">
        <v>2008</v>
      </c>
      <c r="J144" s="29">
        <v>2014</v>
      </c>
      <c r="K144" s="228" t="s">
        <v>627</v>
      </c>
      <c r="L144" s="58">
        <v>112794</v>
      </c>
      <c r="M144" s="205">
        <v>88130</v>
      </c>
      <c r="N144" s="93">
        <f>L144-M144</f>
        <v>24664</v>
      </c>
      <c r="O144" s="116">
        <v>88130</v>
      </c>
      <c r="P144" s="116">
        <v>88130</v>
      </c>
      <c r="Q144" s="132"/>
      <c r="R144" s="35" t="e">
        <f>#REF!</f>
        <v>#REF!</v>
      </c>
      <c r="S144" s="35"/>
      <c r="T144" s="35">
        <v>2000</v>
      </c>
      <c r="U144" s="477" t="s">
        <v>746</v>
      </c>
      <c r="V144" s="117"/>
    </row>
    <row r="145" spans="1:240" s="120" customFormat="1" ht="72.75" customHeight="1">
      <c r="A145" s="37">
        <v>22</v>
      </c>
      <c r="B145" s="108" t="s">
        <v>145</v>
      </c>
      <c r="C145" s="108" t="s">
        <v>554</v>
      </c>
      <c r="D145" s="149">
        <v>32731.620999999999</v>
      </c>
      <c r="E145" s="36" t="s">
        <v>80</v>
      </c>
      <c r="F145" s="105" t="s">
        <v>535</v>
      </c>
      <c r="G145" s="105"/>
      <c r="H145" s="53" t="s">
        <v>15</v>
      </c>
      <c r="I145" s="166">
        <v>2010</v>
      </c>
      <c r="J145" s="166" t="s">
        <v>520</v>
      </c>
      <c r="K145" s="175" t="s">
        <v>963</v>
      </c>
      <c r="L145" s="159">
        <v>33857</v>
      </c>
      <c r="M145" s="159"/>
      <c r="N145" s="107"/>
      <c r="O145" s="134">
        <v>32468</v>
      </c>
      <c r="P145" s="134"/>
      <c r="Q145" s="118"/>
      <c r="R145" s="35">
        <v>264</v>
      </c>
      <c r="S145" s="35"/>
      <c r="T145" s="118">
        <v>264</v>
      </c>
      <c r="U145" s="499" t="s">
        <v>753</v>
      </c>
      <c r="V145" s="559" t="s">
        <v>146</v>
      </c>
    </row>
    <row r="146" spans="1:240" s="101" customFormat="1" ht="33" customHeight="1">
      <c r="A146" s="102" t="s">
        <v>709</v>
      </c>
      <c r="B146" s="97" t="s">
        <v>803</v>
      </c>
      <c r="C146" s="98"/>
      <c r="D146" s="98"/>
      <c r="E146" s="25"/>
      <c r="F146" s="25"/>
      <c r="G146" s="25"/>
      <c r="H146" s="25"/>
      <c r="I146" s="25"/>
      <c r="J146" s="25"/>
      <c r="K146" s="77"/>
      <c r="L146" s="206">
        <f t="shared" ref="L146:S146" si="15">SUBTOTAL(9,L147:L149)</f>
        <v>45617</v>
      </c>
      <c r="M146" s="206">
        <f t="shared" si="15"/>
        <v>0</v>
      </c>
      <c r="N146" s="206">
        <f t="shared" si="15"/>
        <v>28651</v>
      </c>
      <c r="O146" s="206">
        <f t="shared" si="15"/>
        <v>16634</v>
      </c>
      <c r="P146" s="206">
        <f t="shared" si="15"/>
        <v>0</v>
      </c>
      <c r="Q146" s="206">
        <f t="shared" si="15"/>
        <v>3323</v>
      </c>
      <c r="R146" s="206">
        <f t="shared" si="15"/>
        <v>1075</v>
      </c>
      <c r="S146" s="206">
        <f t="shared" si="15"/>
        <v>0</v>
      </c>
      <c r="T146" s="206">
        <f>SUBTOTAL(9,T147:T149)</f>
        <v>4168</v>
      </c>
      <c r="U146" s="99"/>
      <c r="V146" s="25"/>
    </row>
    <row r="147" spans="1:240" s="91" customFormat="1" ht="31.5">
      <c r="A147" s="92">
        <v>1</v>
      </c>
      <c r="B147" s="248" t="s">
        <v>202</v>
      </c>
      <c r="C147" s="248"/>
      <c r="D147" s="248"/>
      <c r="E147" s="109" t="s">
        <v>524</v>
      </c>
      <c r="F147" s="27" t="s">
        <v>574</v>
      </c>
      <c r="G147" s="415" t="s">
        <v>206</v>
      </c>
      <c r="H147" s="66" t="s">
        <v>49</v>
      </c>
      <c r="I147" s="29">
        <v>2014</v>
      </c>
      <c r="J147" s="29">
        <v>2016</v>
      </c>
      <c r="K147" s="170" t="s">
        <v>203</v>
      </c>
      <c r="L147" s="111">
        <v>4187</v>
      </c>
      <c r="M147" s="111"/>
      <c r="N147" s="111">
        <v>2221</v>
      </c>
      <c r="O147" s="416">
        <v>2466</v>
      </c>
      <c r="P147" s="416"/>
      <c r="Q147" s="417">
        <v>500</v>
      </c>
      <c r="R147" s="418">
        <v>1075</v>
      </c>
      <c r="S147" s="418"/>
      <c r="T147" s="245">
        <v>1152</v>
      </c>
      <c r="U147" s="500" t="s">
        <v>806</v>
      </c>
      <c r="V147" s="562"/>
      <c r="W147" s="246"/>
      <c r="X147" s="246"/>
      <c r="Y147" s="246"/>
      <c r="Z147" s="246"/>
      <c r="AA147" s="246"/>
      <c r="AB147" s="246"/>
      <c r="AC147" s="246"/>
      <c r="AD147" s="246"/>
      <c r="AE147" s="246"/>
      <c r="AF147" s="246"/>
      <c r="AG147" s="246"/>
      <c r="AH147" s="246"/>
      <c r="AI147" s="246"/>
      <c r="AJ147" s="246"/>
      <c r="AK147" s="246"/>
      <c r="AL147" s="246"/>
      <c r="AM147" s="246"/>
      <c r="AN147" s="246"/>
      <c r="AO147" s="246"/>
      <c r="AP147" s="246"/>
      <c r="AQ147" s="246"/>
      <c r="AR147" s="246"/>
      <c r="AS147" s="246"/>
      <c r="AT147" s="246"/>
      <c r="AU147" s="246"/>
      <c r="AV147" s="246"/>
      <c r="AW147" s="246"/>
      <c r="AX147" s="246"/>
      <c r="AY147" s="246"/>
      <c r="AZ147" s="246"/>
      <c r="BA147" s="246"/>
      <c r="BB147" s="246"/>
      <c r="BC147" s="246"/>
      <c r="BD147" s="246"/>
      <c r="BE147" s="246"/>
      <c r="BF147" s="246"/>
      <c r="BG147" s="246"/>
      <c r="BH147" s="246"/>
      <c r="BI147" s="246"/>
      <c r="BJ147" s="246"/>
      <c r="BK147" s="246"/>
      <c r="BL147" s="246"/>
      <c r="BM147" s="246"/>
      <c r="BN147" s="246"/>
      <c r="BO147" s="246"/>
      <c r="BP147" s="246"/>
      <c r="BQ147" s="246"/>
      <c r="BR147" s="246"/>
      <c r="BS147" s="246"/>
      <c r="BT147" s="246"/>
      <c r="BU147" s="246"/>
      <c r="BV147" s="246"/>
      <c r="BW147" s="246"/>
      <c r="BX147" s="246"/>
      <c r="BY147" s="246"/>
      <c r="BZ147" s="246"/>
      <c r="CA147" s="246"/>
      <c r="CB147" s="246"/>
      <c r="CC147" s="246"/>
      <c r="CD147" s="246"/>
      <c r="CE147" s="246"/>
      <c r="CF147" s="246"/>
      <c r="CG147" s="246"/>
      <c r="CH147" s="246"/>
      <c r="CI147" s="246"/>
      <c r="CJ147" s="246"/>
      <c r="CK147" s="246"/>
      <c r="CL147" s="246"/>
      <c r="CM147" s="246"/>
      <c r="CN147" s="246"/>
      <c r="CO147" s="246"/>
      <c r="CP147" s="246"/>
      <c r="CQ147" s="246"/>
      <c r="CR147" s="246"/>
      <c r="CS147" s="246"/>
      <c r="CT147" s="246"/>
      <c r="CU147" s="246"/>
      <c r="CV147" s="246"/>
      <c r="CW147" s="246"/>
      <c r="CX147" s="246"/>
      <c r="CY147" s="246"/>
      <c r="CZ147" s="246"/>
      <c r="DA147" s="246"/>
      <c r="DB147" s="246"/>
      <c r="DC147" s="246"/>
      <c r="DD147" s="246"/>
      <c r="DE147" s="246"/>
      <c r="DF147" s="246"/>
      <c r="DG147" s="246"/>
      <c r="DH147" s="246"/>
      <c r="DI147" s="246"/>
      <c r="DJ147" s="246"/>
      <c r="DK147" s="246"/>
      <c r="DL147" s="246"/>
      <c r="DM147" s="246"/>
      <c r="DN147" s="246"/>
      <c r="DO147" s="246"/>
      <c r="DP147" s="246"/>
      <c r="DQ147" s="246"/>
      <c r="DR147" s="246"/>
      <c r="DS147" s="246"/>
      <c r="DT147" s="246"/>
      <c r="DU147" s="246"/>
      <c r="DV147" s="246"/>
      <c r="DW147" s="246"/>
      <c r="DX147" s="246"/>
      <c r="DY147" s="246"/>
      <c r="DZ147" s="246"/>
      <c r="EA147" s="246"/>
      <c r="EB147" s="246"/>
      <c r="EC147" s="246"/>
      <c r="ED147" s="246"/>
      <c r="EE147" s="246"/>
      <c r="EF147" s="246"/>
      <c r="EG147" s="246"/>
      <c r="EH147" s="246"/>
      <c r="EI147" s="246"/>
      <c r="EJ147" s="246"/>
      <c r="EK147" s="246"/>
      <c r="EL147" s="246"/>
      <c r="EM147" s="246"/>
      <c r="EN147" s="246"/>
      <c r="EO147" s="246"/>
      <c r="EP147" s="246"/>
      <c r="EQ147" s="246"/>
      <c r="ER147" s="246"/>
      <c r="ES147" s="246"/>
      <c r="ET147" s="246"/>
      <c r="EU147" s="246"/>
      <c r="EV147" s="246"/>
      <c r="EW147" s="246"/>
      <c r="EX147" s="246"/>
      <c r="EY147" s="246"/>
      <c r="EZ147" s="246"/>
      <c r="FA147" s="246"/>
      <c r="FB147" s="246"/>
      <c r="FC147" s="246"/>
      <c r="FD147" s="246"/>
      <c r="FE147" s="246"/>
      <c r="FF147" s="246"/>
      <c r="FG147" s="246"/>
      <c r="FH147" s="246"/>
      <c r="FI147" s="246"/>
      <c r="FJ147" s="246"/>
      <c r="FK147" s="246"/>
      <c r="FL147" s="246"/>
      <c r="FM147" s="246"/>
      <c r="FN147" s="246"/>
      <c r="FO147" s="246"/>
      <c r="FP147" s="246"/>
      <c r="FQ147" s="246"/>
      <c r="FR147" s="246"/>
      <c r="FS147" s="246"/>
      <c r="FT147" s="246"/>
      <c r="FU147" s="246"/>
      <c r="FV147" s="246"/>
      <c r="FW147" s="246"/>
      <c r="FX147" s="246"/>
      <c r="FY147" s="246"/>
      <c r="FZ147" s="246"/>
      <c r="GA147" s="246"/>
      <c r="GB147" s="246"/>
      <c r="GC147" s="246"/>
      <c r="GD147" s="246"/>
      <c r="GE147" s="246"/>
      <c r="GF147" s="246"/>
      <c r="GG147" s="246"/>
      <c r="GH147" s="246"/>
      <c r="GI147" s="246"/>
      <c r="GJ147" s="246"/>
      <c r="GK147" s="246"/>
      <c r="GL147" s="246"/>
      <c r="GM147" s="246"/>
      <c r="GN147" s="246"/>
      <c r="GO147" s="246"/>
      <c r="GP147" s="246"/>
      <c r="GQ147" s="246"/>
      <c r="GR147" s="246"/>
      <c r="GS147" s="246"/>
      <c r="GT147" s="246"/>
      <c r="GU147" s="246"/>
      <c r="GV147" s="246"/>
      <c r="GW147" s="246"/>
      <c r="GX147" s="246"/>
      <c r="GY147" s="246"/>
      <c r="GZ147" s="246"/>
      <c r="HA147" s="246"/>
      <c r="HB147" s="246"/>
      <c r="HC147" s="246"/>
      <c r="HD147" s="246"/>
      <c r="HE147" s="246"/>
      <c r="HF147" s="246"/>
      <c r="HG147" s="246"/>
      <c r="HH147" s="246"/>
      <c r="HI147" s="246"/>
      <c r="HJ147" s="246"/>
      <c r="HK147" s="246"/>
      <c r="HL147" s="246"/>
      <c r="HM147" s="246"/>
      <c r="HN147" s="246"/>
      <c r="HO147" s="246"/>
      <c r="HP147" s="246"/>
      <c r="HQ147" s="246"/>
      <c r="HR147" s="246"/>
      <c r="HS147" s="246"/>
      <c r="HT147" s="246"/>
      <c r="HU147" s="112"/>
      <c r="HV147" s="112"/>
      <c r="HW147" s="112"/>
      <c r="HX147" s="112"/>
      <c r="HY147" s="112"/>
      <c r="HZ147" s="112"/>
      <c r="IA147" s="112"/>
      <c r="IB147" s="112"/>
      <c r="IC147" s="112"/>
      <c r="ID147" s="112"/>
      <c r="IE147" s="112"/>
      <c r="IF147" s="112"/>
    </row>
    <row r="148" spans="1:240" s="120" customFormat="1" ht="63">
      <c r="A148" s="37">
        <v>2</v>
      </c>
      <c r="B148" s="419" t="s">
        <v>204</v>
      </c>
      <c r="C148" s="419"/>
      <c r="D148" s="244"/>
      <c r="E148" s="420" t="s">
        <v>161</v>
      </c>
      <c r="F148" s="106" t="s">
        <v>574</v>
      </c>
      <c r="G148" s="240" t="s">
        <v>206</v>
      </c>
      <c r="H148" s="421" t="s">
        <v>49</v>
      </c>
      <c r="I148" s="39">
        <v>2015</v>
      </c>
      <c r="J148" s="39">
        <v>2017</v>
      </c>
      <c r="K148" s="422" t="s">
        <v>205</v>
      </c>
      <c r="L148" s="414">
        <v>23728</v>
      </c>
      <c r="M148" s="414"/>
      <c r="N148" s="423">
        <f>L148-15000</f>
        <v>8728</v>
      </c>
      <c r="O148" s="397">
        <f>8200+3145+2823</f>
        <v>14168</v>
      </c>
      <c r="P148" s="397"/>
      <c r="Q148" s="424">
        <v>2823</v>
      </c>
      <c r="R148" s="397"/>
      <c r="S148" s="397"/>
      <c r="T148" s="329">
        <v>1314</v>
      </c>
      <c r="U148" s="500" t="s">
        <v>805</v>
      </c>
      <c r="V148" s="5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163"/>
      <c r="CR148" s="163"/>
      <c r="CS148" s="163"/>
      <c r="CT148" s="163"/>
      <c r="CU148" s="163"/>
      <c r="CV148" s="163"/>
      <c r="CW148" s="163"/>
      <c r="CX148" s="163"/>
      <c r="CY148" s="163"/>
      <c r="CZ148" s="163"/>
      <c r="DA148" s="163"/>
      <c r="DB148" s="163"/>
      <c r="DC148" s="163"/>
      <c r="DD148" s="163"/>
      <c r="DE148" s="163"/>
      <c r="DF148" s="163"/>
      <c r="DG148" s="163"/>
      <c r="DH148" s="163"/>
      <c r="DI148" s="163"/>
      <c r="DJ148" s="163"/>
      <c r="DK148" s="163"/>
      <c r="DL148" s="163"/>
      <c r="DM148" s="163"/>
      <c r="DN148" s="163"/>
      <c r="DO148" s="163"/>
      <c r="DP148" s="163"/>
      <c r="DQ148" s="163"/>
      <c r="DR148" s="163"/>
      <c r="DS148" s="163"/>
      <c r="DT148" s="163"/>
      <c r="DU148" s="163"/>
      <c r="DV148" s="163"/>
      <c r="DW148" s="163"/>
      <c r="DX148" s="163"/>
      <c r="DY148" s="163"/>
      <c r="DZ148" s="163"/>
      <c r="EA148" s="163"/>
      <c r="EB148" s="163"/>
      <c r="EC148" s="163"/>
      <c r="ED148" s="163"/>
      <c r="EE148" s="163"/>
      <c r="EF148" s="163"/>
      <c r="EG148" s="163"/>
      <c r="EH148" s="163"/>
      <c r="EI148" s="163"/>
      <c r="EJ148" s="163"/>
      <c r="EK148" s="163"/>
      <c r="EL148" s="163"/>
      <c r="EM148" s="163"/>
      <c r="EN148" s="163"/>
      <c r="EO148" s="163"/>
      <c r="EP148" s="163"/>
      <c r="EQ148" s="163"/>
      <c r="ER148" s="163"/>
      <c r="ES148" s="163"/>
      <c r="ET148" s="163"/>
      <c r="EU148" s="163"/>
      <c r="EV148" s="163"/>
      <c r="EW148" s="163"/>
      <c r="EX148" s="163"/>
      <c r="EY148" s="163"/>
      <c r="EZ148" s="163"/>
      <c r="FA148" s="163"/>
      <c r="FB148" s="163"/>
      <c r="FC148" s="163"/>
      <c r="FD148" s="163"/>
      <c r="FE148" s="163"/>
      <c r="FF148" s="163"/>
      <c r="FG148" s="163"/>
      <c r="FH148" s="163"/>
      <c r="FI148" s="163"/>
      <c r="FJ148" s="163"/>
      <c r="FK148" s="163"/>
      <c r="FL148" s="163"/>
      <c r="FM148" s="163"/>
      <c r="FN148" s="163"/>
      <c r="FO148" s="163"/>
      <c r="FP148" s="163"/>
      <c r="FQ148" s="163"/>
      <c r="FR148" s="163"/>
      <c r="FS148" s="163"/>
      <c r="FT148" s="163"/>
      <c r="FU148" s="163"/>
      <c r="FV148" s="163"/>
      <c r="FW148" s="163"/>
      <c r="FX148" s="163"/>
      <c r="FY148" s="163"/>
      <c r="FZ148" s="163"/>
      <c r="GA148" s="163"/>
      <c r="GB148" s="163"/>
      <c r="GC148" s="163"/>
      <c r="GD148" s="163"/>
      <c r="GE148" s="163"/>
      <c r="GF148" s="163"/>
      <c r="GG148" s="163"/>
      <c r="GH148" s="163"/>
      <c r="GI148" s="163"/>
      <c r="GJ148" s="163"/>
      <c r="GK148" s="163"/>
      <c r="GL148" s="163"/>
      <c r="GM148" s="163"/>
      <c r="GN148" s="163"/>
      <c r="GO148" s="163"/>
      <c r="GP148" s="163"/>
      <c r="GQ148" s="163"/>
      <c r="GR148" s="163"/>
      <c r="GS148" s="163"/>
      <c r="GT148" s="163"/>
      <c r="GU148" s="163"/>
      <c r="GV148" s="163"/>
      <c r="GW148" s="163"/>
      <c r="GX148" s="163"/>
      <c r="GY148" s="163"/>
      <c r="GZ148" s="163"/>
      <c r="HA148" s="163"/>
      <c r="HB148" s="163"/>
      <c r="HC148" s="163"/>
      <c r="HD148" s="163"/>
      <c r="HE148" s="163"/>
      <c r="HF148" s="163"/>
      <c r="HG148" s="163"/>
      <c r="HH148" s="163"/>
      <c r="HI148" s="163"/>
      <c r="HJ148" s="163"/>
      <c r="HK148" s="163"/>
      <c r="HL148" s="163"/>
      <c r="HM148" s="163"/>
      <c r="HN148" s="163"/>
      <c r="HO148" s="163"/>
      <c r="HP148" s="163"/>
      <c r="HQ148" s="163"/>
      <c r="HR148" s="163"/>
      <c r="HS148" s="163"/>
      <c r="HT148" s="163"/>
      <c r="HU148" s="163"/>
      <c r="HV148" s="163"/>
      <c r="HW148" s="163"/>
      <c r="HX148" s="163"/>
      <c r="HY148" s="163"/>
      <c r="HZ148" s="163"/>
      <c r="IA148" s="163"/>
      <c r="IB148" s="163"/>
      <c r="IC148" s="163"/>
      <c r="ID148" s="163"/>
      <c r="IE148" s="163"/>
      <c r="IF148" s="163"/>
    </row>
    <row r="149" spans="1:240" s="124" customFormat="1" ht="31.5">
      <c r="A149" s="37">
        <v>3</v>
      </c>
      <c r="B149" s="274" t="s">
        <v>816</v>
      </c>
      <c r="C149" s="274"/>
      <c r="D149" s="274"/>
      <c r="E149" s="36" t="s">
        <v>72</v>
      </c>
      <c r="F149" s="106" t="s">
        <v>574</v>
      </c>
      <c r="G149" s="106" t="s">
        <v>206</v>
      </c>
      <c r="H149" s="36" t="s">
        <v>537</v>
      </c>
      <c r="I149" s="165" t="s">
        <v>516</v>
      </c>
      <c r="J149" s="166" t="s">
        <v>516</v>
      </c>
      <c r="K149" s="327"/>
      <c r="L149" s="243">
        <v>17702</v>
      </c>
      <c r="M149" s="243"/>
      <c r="N149" s="242">
        <v>17702</v>
      </c>
      <c r="O149" s="328"/>
      <c r="P149" s="328"/>
      <c r="Q149" s="328"/>
      <c r="R149" s="329"/>
      <c r="S149" s="329"/>
      <c r="T149" s="35">
        <v>1702</v>
      </c>
      <c r="U149" s="477" t="s">
        <v>715</v>
      </c>
      <c r="V149" s="28"/>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c r="BV149" s="94"/>
      <c r="BW149" s="94"/>
      <c r="BX149" s="94"/>
      <c r="BY149" s="94"/>
      <c r="BZ149" s="94"/>
      <c r="CA149" s="94"/>
      <c r="CB149" s="94"/>
      <c r="CC149" s="94"/>
      <c r="CD149" s="94"/>
      <c r="CE149" s="94"/>
      <c r="CF149" s="94"/>
      <c r="CG149" s="94"/>
      <c r="CH149" s="94"/>
      <c r="CI149" s="94"/>
      <c r="CJ149" s="94"/>
      <c r="CK149" s="94"/>
      <c r="CL149" s="94"/>
      <c r="CM149" s="94"/>
      <c r="CN149" s="94"/>
      <c r="CO149" s="94"/>
      <c r="CP149" s="94"/>
      <c r="CQ149" s="94"/>
      <c r="CR149" s="94"/>
      <c r="CS149" s="94"/>
      <c r="CT149" s="94"/>
      <c r="CU149" s="94"/>
      <c r="CV149" s="94"/>
      <c r="CW149" s="94"/>
      <c r="CX149" s="94"/>
      <c r="CY149" s="94"/>
      <c r="CZ149" s="94"/>
      <c r="DA149" s="94"/>
      <c r="DB149" s="94"/>
      <c r="DC149" s="94"/>
      <c r="DD149" s="94"/>
      <c r="DE149" s="94"/>
      <c r="DF149" s="94"/>
      <c r="DG149" s="94"/>
      <c r="DH149" s="94"/>
      <c r="DI149" s="94"/>
      <c r="DJ149" s="94"/>
      <c r="DK149" s="94"/>
      <c r="DL149" s="94"/>
      <c r="DM149" s="94"/>
      <c r="DN149" s="94"/>
      <c r="DO149" s="94"/>
      <c r="DP149" s="94"/>
      <c r="DQ149" s="94"/>
      <c r="DR149" s="94"/>
      <c r="DS149" s="94"/>
      <c r="DT149" s="94"/>
      <c r="DU149" s="94"/>
      <c r="DV149" s="94"/>
      <c r="DW149" s="94"/>
      <c r="DX149" s="94"/>
      <c r="DY149" s="94"/>
      <c r="DZ149" s="94"/>
      <c r="EA149" s="94"/>
      <c r="EB149" s="94"/>
      <c r="EC149" s="94"/>
      <c r="ED149" s="94"/>
      <c r="EE149" s="94"/>
      <c r="EF149" s="94"/>
      <c r="EG149" s="94"/>
      <c r="EH149" s="94"/>
      <c r="EI149" s="94"/>
      <c r="EJ149" s="94"/>
      <c r="EK149" s="94"/>
      <c r="EL149" s="94"/>
      <c r="EM149" s="94"/>
      <c r="EN149" s="94"/>
      <c r="EO149" s="94"/>
      <c r="EP149" s="94"/>
      <c r="EQ149" s="94"/>
      <c r="ER149" s="94"/>
      <c r="ES149" s="94"/>
      <c r="ET149" s="94"/>
      <c r="EU149" s="94"/>
      <c r="EV149" s="94"/>
      <c r="EW149" s="94"/>
      <c r="EX149" s="94"/>
      <c r="EY149" s="94"/>
      <c r="EZ149" s="94"/>
      <c r="FA149" s="94"/>
      <c r="FB149" s="94"/>
      <c r="FC149" s="94"/>
      <c r="FD149" s="94"/>
      <c r="FE149" s="94"/>
      <c r="FF149" s="94"/>
      <c r="FG149" s="94"/>
      <c r="FH149" s="94"/>
      <c r="FI149" s="94"/>
      <c r="FJ149" s="94"/>
      <c r="FK149" s="94"/>
      <c r="FL149" s="94"/>
      <c r="FM149" s="94"/>
      <c r="FN149" s="94"/>
      <c r="FO149" s="94"/>
      <c r="FP149" s="94"/>
      <c r="FQ149" s="94"/>
      <c r="FR149" s="94"/>
      <c r="FS149" s="94"/>
      <c r="FT149" s="94"/>
      <c r="FU149" s="94"/>
      <c r="FV149" s="94"/>
      <c r="FW149" s="94"/>
      <c r="FX149" s="94"/>
      <c r="FY149" s="94"/>
      <c r="FZ149" s="94"/>
      <c r="GA149" s="94"/>
      <c r="GB149" s="94"/>
      <c r="GC149" s="94"/>
      <c r="GD149" s="94"/>
      <c r="GE149" s="94"/>
      <c r="GF149" s="94"/>
      <c r="GG149" s="94"/>
      <c r="GH149" s="94"/>
      <c r="GI149" s="94"/>
      <c r="GJ149" s="94"/>
      <c r="GK149" s="94"/>
      <c r="GL149" s="94"/>
      <c r="GM149" s="94"/>
      <c r="GN149" s="94"/>
      <c r="GO149" s="94"/>
      <c r="GP149" s="94"/>
      <c r="GQ149" s="94"/>
      <c r="GR149" s="94"/>
      <c r="GS149" s="94"/>
      <c r="GT149" s="94"/>
      <c r="GU149" s="94"/>
      <c r="GV149" s="94"/>
      <c r="GW149" s="94"/>
      <c r="GX149" s="94"/>
      <c r="GY149" s="94"/>
      <c r="GZ149" s="94"/>
      <c r="HA149" s="94"/>
      <c r="HB149" s="94"/>
      <c r="HC149" s="94"/>
      <c r="HD149" s="94"/>
      <c r="HE149" s="94"/>
      <c r="HF149" s="94"/>
      <c r="HG149" s="94"/>
      <c r="HH149" s="94"/>
      <c r="HI149" s="94"/>
      <c r="HJ149" s="94"/>
      <c r="HK149" s="94"/>
      <c r="HL149" s="94"/>
      <c r="HM149" s="94"/>
      <c r="HN149" s="94"/>
      <c r="HO149" s="94"/>
      <c r="HP149" s="94"/>
      <c r="HQ149" s="94"/>
      <c r="HR149" s="94"/>
      <c r="HS149" s="94"/>
      <c r="HT149" s="94"/>
      <c r="HU149" s="94"/>
      <c r="HV149" s="94"/>
      <c r="HW149" s="94"/>
      <c r="HX149" s="94"/>
      <c r="HY149" s="94"/>
      <c r="HZ149" s="94"/>
      <c r="IA149" s="94"/>
      <c r="IB149" s="94"/>
      <c r="IC149" s="94"/>
      <c r="ID149" s="94"/>
      <c r="IE149" s="94"/>
      <c r="IF149" s="94"/>
    </row>
    <row r="150" spans="1:240" s="101" customFormat="1" ht="24" customHeight="1">
      <c r="A150" s="102" t="s">
        <v>804</v>
      </c>
      <c r="B150" s="97" t="s">
        <v>714</v>
      </c>
      <c r="C150" s="98"/>
      <c r="D150" s="98"/>
      <c r="E150" s="25"/>
      <c r="F150" s="25"/>
      <c r="G150" s="25"/>
      <c r="H150" s="25"/>
      <c r="I150" s="25"/>
      <c r="J150" s="25"/>
      <c r="K150" s="77"/>
      <c r="L150" s="99"/>
      <c r="M150" s="99"/>
      <c r="N150" s="99"/>
      <c r="O150" s="99"/>
      <c r="P150" s="99"/>
      <c r="Q150" s="99"/>
      <c r="R150" s="99"/>
      <c r="S150" s="99"/>
      <c r="T150" s="99">
        <v>59776</v>
      </c>
      <c r="U150" s="477" t="s">
        <v>715</v>
      </c>
      <c r="V150" s="25"/>
    </row>
    <row r="151" spans="1:240" s="101" customFormat="1" ht="36.75" customHeight="1">
      <c r="A151" s="102" t="s">
        <v>712</v>
      </c>
      <c r="B151" s="97" t="s">
        <v>713</v>
      </c>
      <c r="C151" s="98"/>
      <c r="D151" s="98"/>
      <c r="E151" s="25"/>
      <c r="F151" s="25"/>
      <c r="G151" s="25"/>
      <c r="H151" s="25"/>
      <c r="I151" s="25"/>
      <c r="J151" s="25"/>
      <c r="K151" s="77"/>
      <c r="L151" s="88">
        <f t="shared" ref="L151:T151" si="16">SUBTOTAL(109,L152:L188)</f>
        <v>1549833.7</v>
      </c>
      <c r="M151" s="88">
        <f t="shared" si="16"/>
        <v>0</v>
      </c>
      <c r="N151" s="88">
        <f t="shared" si="16"/>
        <v>757587</v>
      </c>
      <c r="O151" s="88">
        <f t="shared" si="16"/>
        <v>439358</v>
      </c>
      <c r="P151" s="88">
        <f t="shared" si="16"/>
        <v>13000</v>
      </c>
      <c r="Q151" s="88">
        <f t="shared" si="16"/>
        <v>181954</v>
      </c>
      <c r="R151" s="88">
        <f t="shared" si="16"/>
        <v>20089.900000000001</v>
      </c>
      <c r="S151" s="88">
        <f t="shared" si="16"/>
        <v>0</v>
      </c>
      <c r="T151" s="88">
        <f t="shared" si="16"/>
        <v>145520</v>
      </c>
      <c r="U151" s="99"/>
      <c r="V151" s="25"/>
    </row>
    <row r="152" spans="1:240" s="101" customFormat="1" ht="31.5">
      <c r="A152" s="102" t="s">
        <v>635</v>
      </c>
      <c r="B152" s="97" t="s">
        <v>697</v>
      </c>
      <c r="C152" s="98"/>
      <c r="D152" s="98"/>
      <c r="E152" s="25"/>
      <c r="F152" s="25"/>
      <c r="G152" s="25"/>
      <c r="H152" s="25"/>
      <c r="I152" s="25"/>
      <c r="J152" s="25"/>
      <c r="K152" s="77"/>
      <c r="L152" s="99"/>
      <c r="M152" s="99"/>
      <c r="N152" s="99"/>
      <c r="O152" s="99"/>
      <c r="P152" s="99"/>
      <c r="Q152" s="99"/>
      <c r="R152" s="99"/>
      <c r="S152" s="99"/>
      <c r="T152" s="99">
        <f>SUBTOTAL(109,T153:T154)</f>
        <v>53750</v>
      </c>
      <c r="U152" s="99"/>
      <c r="V152" s="25"/>
    </row>
    <row r="153" spans="1:240" s="104" customFormat="1" ht="36.75" customHeight="1">
      <c r="A153" s="103">
        <v>1</v>
      </c>
      <c r="B153" s="30" t="s">
        <v>697</v>
      </c>
      <c r="C153" s="98"/>
      <c r="D153" s="98"/>
      <c r="E153" s="25"/>
      <c r="F153" s="25"/>
      <c r="G153" s="25"/>
      <c r="H153" s="25"/>
      <c r="I153" s="25"/>
      <c r="J153" s="25"/>
      <c r="K153" s="77"/>
      <c r="L153" s="100"/>
      <c r="M153" s="100"/>
      <c r="N153" s="100"/>
      <c r="O153" s="100"/>
      <c r="P153" s="100"/>
      <c r="Q153" s="100"/>
      <c r="R153" s="100"/>
      <c r="S153" s="100"/>
      <c r="T153" s="100">
        <v>20000</v>
      </c>
      <c r="U153" s="100" t="s">
        <v>715</v>
      </c>
      <c r="V153" s="25"/>
    </row>
    <row r="154" spans="1:240" s="101" customFormat="1" ht="22.5" customHeight="1">
      <c r="A154" s="103">
        <v>2</v>
      </c>
      <c r="B154" s="30" t="s">
        <v>698</v>
      </c>
      <c r="C154" s="98"/>
      <c r="D154" s="98"/>
      <c r="E154" s="25"/>
      <c r="F154" s="25"/>
      <c r="G154" s="25"/>
      <c r="H154" s="25"/>
      <c r="I154" s="25"/>
      <c r="J154" s="25"/>
      <c r="K154" s="77"/>
      <c r="L154" s="99"/>
      <c r="M154" s="99"/>
      <c r="N154" s="99"/>
      <c r="O154" s="99"/>
      <c r="P154" s="99"/>
      <c r="Q154" s="99"/>
      <c r="R154" s="99"/>
      <c r="S154" s="99"/>
      <c r="T154" s="100">
        <v>33750</v>
      </c>
      <c r="U154" s="100" t="s">
        <v>715</v>
      </c>
      <c r="V154" s="25"/>
    </row>
    <row r="155" spans="1:240" s="91" customFormat="1" ht="24" customHeight="1">
      <c r="A155" s="86" t="s">
        <v>636</v>
      </c>
      <c r="B155" s="323" t="s">
        <v>779</v>
      </c>
      <c r="C155" s="323"/>
      <c r="D155" s="425"/>
      <c r="E155" s="88"/>
      <c r="F155" s="88"/>
      <c r="G155" s="426"/>
      <c r="H155" s="427"/>
      <c r="I155" s="90"/>
      <c r="J155" s="90"/>
      <c r="K155" s="428"/>
      <c r="L155" s="88">
        <f>SUBTOTAL(109,L156:L172)</f>
        <v>1311591.7</v>
      </c>
      <c r="M155" s="88">
        <f t="shared" ref="M155:T155" si="17">SUBTOTAL(109,M156:M172)</f>
        <v>0</v>
      </c>
      <c r="N155" s="88">
        <f t="shared" si="17"/>
        <v>651152</v>
      </c>
      <c r="O155" s="88">
        <f t="shared" si="17"/>
        <v>244903</v>
      </c>
      <c r="P155" s="88">
        <f t="shared" si="17"/>
        <v>0</v>
      </c>
      <c r="Q155" s="88">
        <f t="shared" si="17"/>
        <v>116111</v>
      </c>
      <c r="R155" s="88">
        <f t="shared" si="17"/>
        <v>1891.1</v>
      </c>
      <c r="S155" s="88">
        <f t="shared" si="17"/>
        <v>0</v>
      </c>
      <c r="T155" s="88">
        <f t="shared" si="17"/>
        <v>76907</v>
      </c>
      <c r="U155" s="88"/>
      <c r="V155" s="288"/>
    </row>
    <row r="156" spans="1:240" s="113" customFormat="1" ht="31.5">
      <c r="A156" s="92">
        <v>1</v>
      </c>
      <c r="B156" s="429" t="s">
        <v>172</v>
      </c>
      <c r="C156" s="429"/>
      <c r="D156" s="429"/>
      <c r="E156" s="109" t="s">
        <v>524</v>
      </c>
      <c r="F156" s="96" t="s">
        <v>575</v>
      </c>
      <c r="G156" s="430" t="s">
        <v>513</v>
      </c>
      <c r="H156" s="36" t="s">
        <v>537</v>
      </c>
      <c r="I156" s="29">
        <v>2015</v>
      </c>
      <c r="J156" s="29">
        <v>2017</v>
      </c>
      <c r="K156" s="431" t="s">
        <v>190</v>
      </c>
      <c r="L156" s="432">
        <v>4100</v>
      </c>
      <c r="M156" s="432"/>
      <c r="N156" s="433">
        <v>4100</v>
      </c>
      <c r="O156" s="433">
        <v>2500</v>
      </c>
      <c r="P156" s="433"/>
      <c r="Q156" s="433">
        <v>2500</v>
      </c>
      <c r="R156" s="434">
        <v>1891.1</v>
      </c>
      <c r="S156" s="434"/>
      <c r="T156" s="435">
        <v>1500</v>
      </c>
      <c r="U156" s="523" t="s">
        <v>780</v>
      </c>
      <c r="V156" s="564"/>
      <c r="W156" s="436"/>
      <c r="X156" s="436"/>
      <c r="Y156" s="436"/>
      <c r="Z156" s="436"/>
      <c r="AA156" s="436"/>
      <c r="AB156" s="436"/>
      <c r="AC156" s="436"/>
      <c r="AD156" s="436"/>
      <c r="AE156" s="436"/>
      <c r="AF156" s="436"/>
      <c r="AG156" s="436"/>
      <c r="AH156" s="436"/>
      <c r="AI156" s="436"/>
      <c r="AJ156" s="436"/>
      <c r="AK156" s="436"/>
      <c r="AL156" s="436"/>
      <c r="AM156" s="436"/>
      <c r="AN156" s="436"/>
      <c r="AO156" s="436"/>
      <c r="AP156" s="436"/>
      <c r="AQ156" s="436"/>
      <c r="AR156" s="436"/>
      <c r="AS156" s="436"/>
      <c r="AT156" s="436"/>
      <c r="AU156" s="436"/>
      <c r="AV156" s="436"/>
      <c r="AW156" s="436"/>
      <c r="AX156" s="436"/>
      <c r="AY156" s="436"/>
      <c r="AZ156" s="436"/>
      <c r="BA156" s="436"/>
      <c r="BB156" s="436"/>
      <c r="BC156" s="436"/>
      <c r="BD156" s="436"/>
      <c r="BE156" s="436"/>
      <c r="BF156" s="436"/>
      <c r="BG156" s="436"/>
      <c r="BH156" s="436"/>
      <c r="BI156" s="436"/>
      <c r="BJ156" s="436"/>
      <c r="BK156" s="436"/>
      <c r="BL156" s="436"/>
      <c r="BM156" s="436"/>
      <c r="BN156" s="436"/>
      <c r="BO156" s="436"/>
      <c r="BP156" s="436"/>
      <c r="BQ156" s="436"/>
      <c r="BR156" s="436"/>
      <c r="BS156" s="436"/>
      <c r="BT156" s="436"/>
      <c r="BU156" s="436"/>
      <c r="BV156" s="436"/>
      <c r="BW156" s="436"/>
      <c r="BX156" s="436"/>
      <c r="BY156" s="436"/>
      <c r="BZ156" s="436"/>
      <c r="CA156" s="436"/>
      <c r="CB156" s="436"/>
      <c r="CC156" s="436"/>
      <c r="CD156" s="436"/>
      <c r="CE156" s="436"/>
      <c r="CF156" s="436"/>
      <c r="CG156" s="436"/>
      <c r="CH156" s="436"/>
      <c r="CI156" s="436"/>
      <c r="CJ156" s="436"/>
      <c r="CK156" s="436"/>
      <c r="CL156" s="436"/>
      <c r="CM156" s="436"/>
      <c r="CN156" s="436"/>
      <c r="CO156" s="436"/>
      <c r="CP156" s="436"/>
      <c r="CQ156" s="436"/>
      <c r="CR156" s="436"/>
      <c r="CS156" s="436"/>
      <c r="CT156" s="436"/>
      <c r="CU156" s="436"/>
      <c r="CV156" s="436"/>
      <c r="CW156" s="436"/>
      <c r="CX156" s="436"/>
      <c r="CY156" s="436"/>
      <c r="CZ156" s="436"/>
      <c r="DA156" s="436"/>
      <c r="DB156" s="436"/>
      <c r="DC156" s="436"/>
      <c r="DD156" s="436"/>
      <c r="DE156" s="436"/>
      <c r="DF156" s="436"/>
      <c r="DG156" s="436"/>
      <c r="DH156" s="436"/>
      <c r="DI156" s="436"/>
      <c r="DJ156" s="436"/>
      <c r="DK156" s="436"/>
      <c r="DL156" s="436"/>
      <c r="DM156" s="436"/>
      <c r="DN156" s="436"/>
      <c r="DO156" s="436"/>
      <c r="DP156" s="436"/>
      <c r="DQ156" s="436"/>
      <c r="DR156" s="436"/>
      <c r="DS156" s="436"/>
      <c r="DT156" s="436"/>
      <c r="DU156" s="436"/>
      <c r="DV156" s="436"/>
      <c r="DW156" s="436"/>
      <c r="DX156" s="436"/>
      <c r="DY156" s="436"/>
      <c r="DZ156" s="436"/>
      <c r="EA156" s="436"/>
      <c r="EB156" s="436"/>
      <c r="EC156" s="436"/>
      <c r="ED156" s="436"/>
      <c r="EE156" s="436"/>
      <c r="EF156" s="436"/>
      <c r="EG156" s="436"/>
      <c r="EH156" s="436"/>
      <c r="EI156" s="436"/>
      <c r="EJ156" s="436"/>
      <c r="EK156" s="436"/>
      <c r="EL156" s="436"/>
      <c r="EM156" s="436"/>
      <c r="EN156" s="436"/>
      <c r="EO156" s="436"/>
      <c r="EP156" s="436"/>
      <c r="EQ156" s="436"/>
      <c r="ER156" s="436"/>
      <c r="ES156" s="436"/>
      <c r="ET156" s="436"/>
      <c r="EU156" s="436"/>
      <c r="EV156" s="436"/>
      <c r="EW156" s="436"/>
      <c r="EX156" s="436"/>
      <c r="EY156" s="436"/>
      <c r="EZ156" s="436"/>
      <c r="FA156" s="436"/>
      <c r="FB156" s="436"/>
      <c r="FC156" s="436"/>
      <c r="FD156" s="436"/>
      <c r="FE156" s="436"/>
      <c r="FF156" s="436"/>
      <c r="FG156" s="436"/>
      <c r="FH156" s="436"/>
      <c r="FI156" s="436"/>
      <c r="FJ156" s="436"/>
      <c r="FK156" s="436"/>
      <c r="FL156" s="436"/>
      <c r="FM156" s="436"/>
      <c r="FN156" s="436"/>
      <c r="FO156" s="436"/>
      <c r="FP156" s="436"/>
      <c r="FQ156" s="436"/>
      <c r="FR156" s="436"/>
      <c r="FS156" s="436"/>
      <c r="FT156" s="436"/>
      <c r="FU156" s="436"/>
      <c r="FV156" s="436"/>
      <c r="FW156" s="436"/>
      <c r="FX156" s="436"/>
      <c r="FY156" s="436"/>
      <c r="FZ156" s="436"/>
      <c r="GA156" s="436"/>
      <c r="GB156" s="436"/>
      <c r="GC156" s="436"/>
      <c r="GD156" s="436"/>
      <c r="GE156" s="436"/>
      <c r="GF156" s="436"/>
      <c r="GG156" s="436"/>
      <c r="GH156" s="436"/>
      <c r="GI156" s="436"/>
      <c r="GJ156" s="436"/>
      <c r="GK156" s="436"/>
      <c r="GL156" s="436"/>
      <c r="GM156" s="436"/>
      <c r="GN156" s="436"/>
      <c r="GO156" s="436"/>
      <c r="GP156" s="436"/>
      <c r="GQ156" s="436"/>
      <c r="GR156" s="436"/>
      <c r="GS156" s="436"/>
      <c r="GT156" s="436"/>
      <c r="GU156" s="436"/>
      <c r="GV156" s="436"/>
      <c r="GW156" s="436"/>
      <c r="GX156" s="436"/>
      <c r="GY156" s="436"/>
      <c r="GZ156" s="436"/>
      <c r="HA156" s="436"/>
      <c r="HB156" s="436"/>
      <c r="HC156" s="436"/>
      <c r="HD156" s="436"/>
      <c r="HE156" s="436"/>
      <c r="HF156" s="436"/>
      <c r="HG156" s="436"/>
      <c r="HH156" s="436"/>
      <c r="HI156" s="436"/>
      <c r="HJ156" s="436"/>
      <c r="HK156" s="436"/>
      <c r="HL156" s="436"/>
      <c r="HM156" s="436"/>
      <c r="HN156" s="436"/>
      <c r="HO156" s="436"/>
      <c r="HP156" s="436"/>
      <c r="HQ156" s="436"/>
      <c r="HR156" s="436"/>
      <c r="HS156" s="436"/>
      <c r="HT156" s="436"/>
      <c r="HU156" s="436"/>
      <c r="HV156" s="436"/>
      <c r="HW156" s="436"/>
      <c r="HX156" s="436"/>
      <c r="HY156" s="436"/>
      <c r="HZ156" s="436"/>
      <c r="IA156" s="436"/>
      <c r="IB156" s="436"/>
      <c r="IC156" s="436"/>
      <c r="ID156" s="436"/>
      <c r="IE156" s="436"/>
      <c r="IF156" s="436"/>
    </row>
    <row r="157" spans="1:240" s="533" customFormat="1" ht="102">
      <c r="A157" s="13">
        <v>2</v>
      </c>
      <c r="B157" s="524" t="s">
        <v>169</v>
      </c>
      <c r="C157" s="524"/>
      <c r="D157" s="524"/>
      <c r="E157" s="525" t="s">
        <v>536</v>
      </c>
      <c r="F157" s="14" t="s">
        <v>574</v>
      </c>
      <c r="G157" s="526" t="s">
        <v>513</v>
      </c>
      <c r="H157" s="16" t="s">
        <v>537</v>
      </c>
      <c r="I157" s="15">
        <v>2013</v>
      </c>
      <c r="J157" s="15">
        <v>2017</v>
      </c>
      <c r="K157" s="527" t="s">
        <v>187</v>
      </c>
      <c r="L157" s="528">
        <v>4545</v>
      </c>
      <c r="M157" s="528"/>
      <c r="N157" s="529">
        <v>4061</v>
      </c>
      <c r="O157" s="528">
        <v>3300</v>
      </c>
      <c r="P157" s="528"/>
      <c r="Q157" s="529">
        <v>2300</v>
      </c>
      <c r="R157" s="530"/>
      <c r="S157" s="530"/>
      <c r="T157" s="531">
        <v>1245</v>
      </c>
      <c r="U157" s="532" t="s">
        <v>738</v>
      </c>
      <c r="V157" s="565"/>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3"/>
      <c r="AY157" s="23"/>
      <c r="AZ157" s="23"/>
      <c r="BA157" s="23"/>
      <c r="BB157" s="23"/>
      <c r="BC157" s="23"/>
      <c r="BD157" s="23"/>
      <c r="BE157" s="23"/>
      <c r="BF157" s="23"/>
      <c r="BG157" s="23"/>
      <c r="BH157" s="23"/>
      <c r="BI157" s="23"/>
      <c r="BJ157" s="23"/>
      <c r="BK157" s="23"/>
      <c r="BL157" s="23"/>
      <c r="BM157" s="23"/>
      <c r="BN157" s="23"/>
      <c r="BO157" s="23"/>
      <c r="BP157" s="23"/>
      <c r="BQ157" s="23"/>
      <c r="BR157" s="23"/>
      <c r="BS157" s="23"/>
      <c r="BT157" s="23"/>
      <c r="BU157" s="23"/>
      <c r="BV157" s="23"/>
      <c r="BW157" s="23"/>
      <c r="BX157" s="23"/>
      <c r="BY157" s="23"/>
      <c r="BZ157" s="23"/>
      <c r="CA157" s="23"/>
      <c r="CB157" s="23"/>
      <c r="CC157" s="23"/>
      <c r="CD157" s="23"/>
      <c r="CE157" s="23"/>
      <c r="CF157" s="23"/>
      <c r="CG157" s="23"/>
      <c r="CH157" s="23"/>
      <c r="CI157" s="23"/>
      <c r="CJ157" s="23"/>
      <c r="CK157" s="23"/>
      <c r="CL157" s="23"/>
      <c r="CM157" s="23"/>
      <c r="CN157" s="23"/>
      <c r="CO157" s="23"/>
      <c r="CP157" s="23"/>
      <c r="CQ157" s="23"/>
      <c r="CR157" s="23"/>
      <c r="CS157" s="23"/>
      <c r="CT157" s="23"/>
      <c r="CU157" s="23"/>
      <c r="CV157" s="23"/>
      <c r="CW157" s="23"/>
      <c r="CX157" s="23"/>
      <c r="CY157" s="23"/>
      <c r="CZ157" s="23"/>
      <c r="DA157" s="23"/>
      <c r="DB157" s="23"/>
      <c r="DC157" s="23"/>
      <c r="DD157" s="23"/>
      <c r="DE157" s="23"/>
      <c r="DF157" s="23"/>
      <c r="DG157" s="23"/>
      <c r="DH157" s="23"/>
      <c r="DI157" s="23"/>
      <c r="DJ157" s="23"/>
      <c r="DK157" s="23"/>
      <c r="DL157" s="23"/>
      <c r="DM157" s="23"/>
      <c r="DN157" s="23"/>
      <c r="DO157" s="23"/>
      <c r="DP157" s="23"/>
      <c r="DQ157" s="23"/>
      <c r="DR157" s="23"/>
      <c r="DS157" s="23"/>
      <c r="DT157" s="23"/>
      <c r="DU157" s="23"/>
      <c r="DV157" s="23"/>
      <c r="DW157" s="23"/>
      <c r="DX157" s="23"/>
      <c r="DY157" s="23"/>
      <c r="DZ157" s="23"/>
      <c r="EA157" s="23"/>
      <c r="EB157" s="23"/>
      <c r="EC157" s="23"/>
      <c r="ED157" s="23"/>
      <c r="EE157" s="23"/>
      <c r="EF157" s="23"/>
      <c r="EG157" s="23"/>
      <c r="EH157" s="23"/>
      <c r="EI157" s="23"/>
      <c r="EJ157" s="23"/>
      <c r="EK157" s="23"/>
      <c r="EL157" s="23"/>
      <c r="EM157" s="23"/>
      <c r="EN157" s="23"/>
      <c r="EO157" s="23"/>
      <c r="EP157" s="23"/>
      <c r="EQ157" s="23"/>
      <c r="ER157" s="23"/>
      <c r="ES157" s="23"/>
      <c r="ET157" s="23"/>
      <c r="EU157" s="23"/>
      <c r="EV157" s="23"/>
      <c r="EW157" s="23"/>
      <c r="EX157" s="23"/>
      <c r="EY157" s="23"/>
      <c r="EZ157" s="23"/>
      <c r="FA157" s="23"/>
      <c r="FB157" s="23"/>
      <c r="FC157" s="23"/>
      <c r="FD157" s="23"/>
      <c r="FE157" s="23"/>
      <c r="FF157" s="23"/>
      <c r="FG157" s="23"/>
      <c r="FH157" s="23"/>
      <c r="FI157" s="23"/>
      <c r="FJ157" s="23"/>
      <c r="FK157" s="23"/>
      <c r="FL157" s="23"/>
      <c r="FM157" s="23"/>
      <c r="FN157" s="23"/>
      <c r="FO157" s="23"/>
      <c r="FP157" s="23"/>
      <c r="FQ157" s="23"/>
      <c r="FR157" s="23"/>
      <c r="FS157" s="23"/>
      <c r="FT157" s="23"/>
      <c r="FU157" s="23"/>
      <c r="FV157" s="23"/>
      <c r="FW157" s="23"/>
      <c r="FX157" s="23"/>
      <c r="FY157" s="23"/>
      <c r="FZ157" s="23"/>
      <c r="GA157" s="23"/>
      <c r="GB157" s="23"/>
      <c r="GC157" s="23"/>
      <c r="GD157" s="23"/>
      <c r="GE157" s="23"/>
      <c r="GF157" s="23"/>
      <c r="GG157" s="23"/>
      <c r="GH157" s="23"/>
      <c r="GI157" s="23"/>
      <c r="GJ157" s="23"/>
      <c r="GK157" s="23"/>
      <c r="GL157" s="23"/>
      <c r="GM157" s="23"/>
      <c r="GN157" s="23"/>
      <c r="GO157" s="23"/>
      <c r="GP157" s="23"/>
      <c r="GQ157" s="23"/>
      <c r="GR157" s="23"/>
      <c r="GS157" s="23"/>
      <c r="GT157" s="23"/>
      <c r="GU157" s="23"/>
      <c r="GV157" s="23"/>
      <c r="GW157" s="23"/>
      <c r="GX157" s="23"/>
      <c r="GY157" s="23"/>
      <c r="GZ157" s="23"/>
      <c r="HA157" s="23"/>
      <c r="HB157" s="23"/>
      <c r="HC157" s="23"/>
      <c r="HD157" s="23"/>
      <c r="HE157" s="23"/>
      <c r="HF157" s="23"/>
      <c r="HG157" s="23"/>
      <c r="HH157" s="23"/>
      <c r="HI157" s="23"/>
      <c r="HJ157" s="23"/>
      <c r="HK157" s="23"/>
      <c r="HL157" s="23"/>
      <c r="HM157" s="23"/>
      <c r="HN157" s="23"/>
      <c r="HO157" s="23"/>
      <c r="HP157" s="23"/>
      <c r="HQ157" s="23"/>
      <c r="HR157" s="23"/>
      <c r="HS157" s="23"/>
      <c r="HT157" s="23"/>
      <c r="HU157" s="23"/>
      <c r="HV157" s="23"/>
      <c r="HW157" s="23"/>
      <c r="HX157" s="23"/>
      <c r="HY157" s="23"/>
      <c r="HZ157" s="23"/>
      <c r="IA157" s="23"/>
      <c r="IB157" s="23"/>
      <c r="IC157" s="23"/>
      <c r="ID157" s="23"/>
      <c r="IE157" s="23"/>
      <c r="IF157" s="23"/>
    </row>
    <row r="158" spans="1:240" s="91" customFormat="1" ht="47.25">
      <c r="A158" s="92">
        <v>3</v>
      </c>
      <c r="B158" s="437" t="s">
        <v>170</v>
      </c>
      <c r="C158" s="437"/>
      <c r="D158" s="438"/>
      <c r="E158" s="25" t="s">
        <v>99</v>
      </c>
      <c r="F158" s="27" t="s">
        <v>574</v>
      </c>
      <c r="G158" s="439" t="s">
        <v>513</v>
      </c>
      <c r="H158" s="36" t="s">
        <v>537</v>
      </c>
      <c r="I158" s="29">
        <v>2012</v>
      </c>
      <c r="J158" s="29">
        <v>2017</v>
      </c>
      <c r="K158" s="440" t="s">
        <v>188</v>
      </c>
      <c r="L158" s="434">
        <v>37443</v>
      </c>
      <c r="M158" s="434"/>
      <c r="N158" s="433">
        <v>11233</v>
      </c>
      <c r="O158" s="418">
        <f>14640+8200+2000</f>
        <v>24840</v>
      </c>
      <c r="P158" s="441"/>
      <c r="Q158" s="433">
        <f>7640+2000</f>
        <v>9640</v>
      </c>
      <c r="R158" s="35"/>
      <c r="S158" s="35"/>
      <c r="T158" s="435">
        <v>1593</v>
      </c>
      <c r="U158" s="523" t="s">
        <v>966</v>
      </c>
      <c r="V158" s="564"/>
      <c r="W158" s="95"/>
      <c r="X158" s="95"/>
      <c r="Y158" s="95"/>
      <c r="Z158" s="95"/>
      <c r="AA158" s="95"/>
      <c r="AB158" s="95"/>
      <c r="AC158" s="95"/>
      <c r="AD158" s="95"/>
      <c r="AE158" s="95"/>
      <c r="AF158" s="95"/>
      <c r="AG158" s="95"/>
      <c r="AH158" s="95"/>
      <c r="AI158" s="95"/>
      <c r="AJ158" s="95"/>
      <c r="AK158" s="95"/>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95"/>
      <c r="CS158" s="95"/>
      <c r="CT158" s="95"/>
      <c r="CU158" s="95"/>
      <c r="CV158" s="95"/>
      <c r="CW158" s="95"/>
      <c r="CX158" s="95"/>
      <c r="CY158" s="95"/>
      <c r="CZ158" s="95"/>
      <c r="DA158" s="95"/>
      <c r="DB158" s="95"/>
      <c r="DC158" s="95"/>
      <c r="DD158" s="95"/>
      <c r="DE158" s="95"/>
      <c r="DF158" s="95"/>
      <c r="DG158" s="95"/>
      <c r="DH158" s="95"/>
      <c r="DI158" s="95"/>
      <c r="DJ158" s="95"/>
      <c r="DK158" s="95"/>
      <c r="DL158" s="95"/>
      <c r="DM158" s="95"/>
      <c r="DN158" s="95"/>
      <c r="DO158" s="95"/>
      <c r="DP158" s="95"/>
      <c r="DQ158" s="95"/>
      <c r="DR158" s="95"/>
      <c r="DS158" s="95"/>
      <c r="DT158" s="95"/>
      <c r="DU158" s="95"/>
      <c r="DV158" s="95"/>
      <c r="DW158" s="95"/>
      <c r="DX158" s="95"/>
      <c r="DY158" s="95"/>
      <c r="DZ158" s="95"/>
      <c r="EA158" s="95"/>
      <c r="EB158" s="95"/>
      <c r="EC158" s="95"/>
      <c r="ED158" s="95"/>
      <c r="EE158" s="95"/>
      <c r="EF158" s="95"/>
      <c r="EG158" s="95"/>
      <c r="EH158" s="95"/>
      <c r="EI158" s="95"/>
      <c r="EJ158" s="95"/>
      <c r="EK158" s="95"/>
      <c r="EL158" s="95"/>
      <c r="EM158" s="95"/>
      <c r="EN158" s="95"/>
      <c r="EO158" s="95"/>
      <c r="EP158" s="95"/>
      <c r="EQ158" s="95"/>
      <c r="ER158" s="95"/>
      <c r="ES158" s="95"/>
      <c r="ET158" s="95"/>
      <c r="EU158" s="95"/>
      <c r="EV158" s="95"/>
      <c r="EW158" s="95"/>
      <c r="EX158" s="95"/>
      <c r="EY158" s="95"/>
      <c r="EZ158" s="95"/>
      <c r="FA158" s="95"/>
      <c r="FB158" s="95"/>
      <c r="FC158" s="95"/>
      <c r="FD158" s="95"/>
      <c r="FE158" s="95"/>
      <c r="FF158" s="95"/>
      <c r="FG158" s="95"/>
      <c r="FH158" s="95"/>
      <c r="FI158" s="95"/>
      <c r="FJ158" s="95"/>
      <c r="FK158" s="95"/>
      <c r="FL158" s="95"/>
      <c r="FM158" s="95"/>
      <c r="FN158" s="95"/>
      <c r="FO158" s="95"/>
      <c r="FP158" s="95"/>
      <c r="FQ158" s="95"/>
      <c r="FR158" s="95"/>
      <c r="FS158" s="95"/>
      <c r="FT158" s="95"/>
      <c r="FU158" s="95"/>
      <c r="FV158" s="95"/>
      <c r="FW158" s="95"/>
      <c r="FX158" s="95"/>
      <c r="FY158" s="95"/>
      <c r="FZ158" s="95"/>
      <c r="GA158" s="95"/>
      <c r="GB158" s="95"/>
      <c r="GC158" s="95"/>
      <c r="GD158" s="95"/>
      <c r="GE158" s="95"/>
      <c r="GF158" s="95"/>
      <c r="GG158" s="95"/>
      <c r="GH158" s="95"/>
      <c r="GI158" s="95"/>
      <c r="GJ158" s="95"/>
      <c r="GK158" s="95"/>
      <c r="GL158" s="95"/>
      <c r="GM158" s="95"/>
      <c r="GN158" s="95"/>
      <c r="GO158" s="95"/>
      <c r="GP158" s="95"/>
      <c r="GQ158" s="95"/>
      <c r="GR158" s="95"/>
      <c r="GS158" s="95"/>
      <c r="GT158" s="95"/>
      <c r="GU158" s="95"/>
      <c r="GV158" s="95"/>
      <c r="GW158" s="95"/>
      <c r="GX158" s="95"/>
      <c r="GY158" s="95"/>
      <c r="GZ158" s="95"/>
      <c r="HA158" s="95"/>
      <c r="HB158" s="95"/>
      <c r="HC158" s="95"/>
      <c r="HD158" s="95"/>
      <c r="HE158" s="95"/>
      <c r="HF158" s="95"/>
      <c r="HG158" s="95"/>
      <c r="HH158" s="95"/>
      <c r="HI158" s="95"/>
      <c r="HJ158" s="95"/>
      <c r="HK158" s="95"/>
      <c r="HL158" s="95"/>
      <c r="HM158" s="95"/>
      <c r="HN158" s="95"/>
      <c r="HO158" s="95"/>
      <c r="HP158" s="95"/>
      <c r="HQ158" s="95"/>
      <c r="HR158" s="95"/>
      <c r="HS158" s="95"/>
      <c r="HT158" s="95"/>
      <c r="HU158" s="95"/>
      <c r="HV158" s="95"/>
      <c r="HW158" s="95"/>
      <c r="HX158" s="95"/>
      <c r="HY158" s="95"/>
      <c r="HZ158" s="95"/>
      <c r="IA158" s="95"/>
      <c r="IB158" s="95"/>
      <c r="IC158" s="95"/>
      <c r="ID158" s="95"/>
      <c r="IE158" s="95"/>
      <c r="IF158" s="95"/>
    </row>
    <row r="159" spans="1:240" s="120" customFormat="1" ht="31.5">
      <c r="A159" s="92">
        <v>4</v>
      </c>
      <c r="B159" s="47" t="s">
        <v>178</v>
      </c>
      <c r="C159" s="47"/>
      <c r="D159" s="49"/>
      <c r="E159" s="36" t="s">
        <v>71</v>
      </c>
      <c r="F159" s="334" t="s">
        <v>575</v>
      </c>
      <c r="G159" s="162" t="s">
        <v>513</v>
      </c>
      <c r="H159" s="36" t="s">
        <v>537</v>
      </c>
      <c r="I159" s="39">
        <v>2016</v>
      </c>
      <c r="J159" s="39">
        <v>2021</v>
      </c>
      <c r="K159" s="442" t="s">
        <v>195</v>
      </c>
      <c r="L159" s="42">
        <v>146500</v>
      </c>
      <c r="M159" s="42"/>
      <c r="N159" s="42">
        <v>10500</v>
      </c>
      <c r="O159" s="42"/>
      <c r="P159" s="42"/>
      <c r="Q159" s="49"/>
      <c r="R159" s="50"/>
      <c r="S159" s="50"/>
      <c r="T159" s="43">
        <v>2500</v>
      </c>
      <c r="U159" s="523" t="s">
        <v>749</v>
      </c>
      <c r="V159" s="566"/>
      <c r="W159" s="95"/>
      <c r="X159" s="95"/>
      <c r="Y159" s="95"/>
      <c r="Z159" s="95"/>
      <c r="AA159" s="95"/>
      <c r="AB159" s="95"/>
      <c r="AC159" s="95"/>
      <c r="AD159" s="95"/>
      <c r="AE159" s="95"/>
      <c r="AF159" s="95"/>
      <c r="AG159" s="95"/>
      <c r="AH159" s="95"/>
      <c r="AI159" s="95"/>
      <c r="AJ159" s="95"/>
      <c r="AK159" s="95"/>
      <c r="AL159" s="95"/>
      <c r="AM159" s="95"/>
      <c r="AN159" s="95"/>
      <c r="AO159" s="95"/>
      <c r="AP159" s="95"/>
      <c r="AQ159" s="95"/>
      <c r="AR159" s="95"/>
      <c r="AS159" s="95"/>
      <c r="AT159" s="95"/>
      <c r="AU159" s="95"/>
      <c r="AV159" s="95"/>
      <c r="AW159" s="95"/>
      <c r="AX159" s="95"/>
      <c r="AY159" s="95"/>
      <c r="AZ159" s="95"/>
      <c r="BA159" s="95"/>
      <c r="BB159" s="95"/>
      <c r="BC159" s="95"/>
      <c r="BD159" s="95"/>
      <c r="BE159" s="95"/>
      <c r="BF159" s="95"/>
      <c r="BG159" s="95"/>
      <c r="BH159" s="95"/>
      <c r="BI159" s="95"/>
      <c r="BJ159" s="95"/>
      <c r="BK159" s="95"/>
      <c r="BL159" s="95"/>
      <c r="BM159" s="95"/>
      <c r="BN159" s="95"/>
      <c r="BO159" s="95"/>
      <c r="BP159" s="95"/>
      <c r="BQ159" s="95"/>
      <c r="BR159" s="95"/>
      <c r="BS159" s="95"/>
      <c r="BT159" s="95"/>
      <c r="BU159" s="95"/>
      <c r="BV159" s="95"/>
      <c r="BW159" s="95"/>
      <c r="BX159" s="95"/>
      <c r="BY159" s="95"/>
      <c r="BZ159" s="95"/>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c r="DC159" s="95"/>
      <c r="DD159" s="95"/>
      <c r="DE159" s="95"/>
      <c r="DF159" s="95"/>
      <c r="DG159" s="95"/>
      <c r="DH159" s="95"/>
      <c r="DI159" s="95"/>
      <c r="DJ159" s="95"/>
      <c r="DK159" s="95"/>
      <c r="DL159" s="95"/>
      <c r="DM159" s="95"/>
      <c r="DN159" s="95"/>
      <c r="DO159" s="95"/>
      <c r="DP159" s="95"/>
      <c r="DQ159" s="95"/>
      <c r="DR159" s="95"/>
      <c r="DS159" s="95"/>
      <c r="DT159" s="95"/>
      <c r="DU159" s="95"/>
      <c r="DV159" s="95"/>
      <c r="DW159" s="95"/>
      <c r="DX159" s="95"/>
      <c r="DY159" s="95"/>
      <c r="DZ159" s="95"/>
      <c r="EA159" s="95"/>
      <c r="EB159" s="95"/>
      <c r="EC159" s="95"/>
      <c r="ED159" s="95"/>
      <c r="EE159" s="95"/>
      <c r="EF159" s="95"/>
      <c r="EG159" s="95"/>
      <c r="EH159" s="95"/>
      <c r="EI159" s="95"/>
      <c r="EJ159" s="95"/>
      <c r="EK159" s="95"/>
      <c r="EL159" s="95"/>
      <c r="EM159" s="95"/>
      <c r="EN159" s="95"/>
      <c r="EO159" s="95"/>
      <c r="EP159" s="95"/>
      <c r="EQ159" s="95"/>
      <c r="ER159" s="95"/>
      <c r="ES159" s="95"/>
      <c r="ET159" s="95"/>
      <c r="EU159" s="95"/>
      <c r="EV159" s="95"/>
      <c r="EW159" s="95"/>
      <c r="EX159" s="95"/>
      <c r="EY159" s="95"/>
      <c r="EZ159" s="95"/>
      <c r="FA159" s="95"/>
      <c r="FB159" s="95"/>
      <c r="FC159" s="95"/>
      <c r="FD159" s="95"/>
      <c r="FE159" s="95"/>
      <c r="FF159" s="95"/>
      <c r="FG159" s="95"/>
      <c r="FH159" s="95"/>
      <c r="FI159" s="95"/>
      <c r="FJ159" s="95"/>
      <c r="FK159" s="95"/>
      <c r="FL159" s="95"/>
      <c r="FM159" s="95"/>
      <c r="FN159" s="95"/>
      <c r="FO159" s="95"/>
      <c r="FP159" s="95"/>
      <c r="FQ159" s="95"/>
      <c r="FR159" s="95"/>
      <c r="FS159" s="95"/>
      <c r="FT159" s="95"/>
      <c r="FU159" s="95"/>
      <c r="FV159" s="95"/>
      <c r="FW159" s="95"/>
      <c r="FX159" s="95"/>
      <c r="FY159" s="95"/>
      <c r="FZ159" s="95"/>
      <c r="GA159" s="95"/>
      <c r="GB159" s="95"/>
      <c r="GC159" s="95"/>
      <c r="GD159" s="95"/>
      <c r="GE159" s="95"/>
      <c r="GF159" s="95"/>
      <c r="GG159" s="95"/>
      <c r="GH159" s="95"/>
      <c r="GI159" s="95"/>
      <c r="GJ159" s="95"/>
      <c r="GK159" s="95"/>
      <c r="GL159" s="95"/>
      <c r="GM159" s="95"/>
      <c r="GN159" s="95"/>
      <c r="GO159" s="95"/>
      <c r="GP159" s="95"/>
      <c r="GQ159" s="95"/>
      <c r="GR159" s="95"/>
      <c r="GS159" s="95"/>
      <c r="GT159" s="95"/>
      <c r="GU159" s="95"/>
      <c r="GV159" s="95"/>
      <c r="GW159" s="95"/>
      <c r="GX159" s="95"/>
      <c r="GY159" s="95"/>
      <c r="GZ159" s="95"/>
      <c r="HA159" s="95"/>
      <c r="HB159" s="95"/>
      <c r="HC159" s="95"/>
      <c r="HD159" s="95"/>
      <c r="HE159" s="95"/>
      <c r="HF159" s="95"/>
      <c r="HG159" s="95"/>
      <c r="HH159" s="95"/>
      <c r="HI159" s="95"/>
      <c r="HJ159" s="95"/>
      <c r="HK159" s="95"/>
      <c r="HL159" s="95"/>
      <c r="HM159" s="95"/>
      <c r="HN159" s="95"/>
      <c r="HO159" s="95"/>
      <c r="HP159" s="95"/>
      <c r="HQ159" s="95"/>
      <c r="HR159" s="95"/>
      <c r="HS159" s="95"/>
      <c r="HT159" s="95"/>
      <c r="HU159" s="95"/>
      <c r="HV159" s="95"/>
      <c r="HW159" s="95"/>
      <c r="HX159" s="95"/>
      <c r="HY159" s="95"/>
      <c r="HZ159" s="95"/>
      <c r="IA159" s="95"/>
      <c r="IB159" s="95"/>
      <c r="IC159" s="95"/>
      <c r="ID159" s="95"/>
      <c r="IE159" s="95"/>
      <c r="IF159" s="95"/>
    </row>
    <row r="160" spans="1:240" s="22" customFormat="1" ht="31.5">
      <c r="A160" s="13">
        <v>5</v>
      </c>
      <c r="B160" s="534" t="s">
        <v>162</v>
      </c>
      <c r="C160" s="534"/>
      <c r="D160" s="535"/>
      <c r="E160" s="536" t="s">
        <v>161</v>
      </c>
      <c r="F160" s="17" t="s">
        <v>574</v>
      </c>
      <c r="G160" s="536" t="s">
        <v>513</v>
      </c>
      <c r="H160" s="20" t="s">
        <v>24</v>
      </c>
      <c r="I160" s="18">
        <v>2010</v>
      </c>
      <c r="J160" s="18">
        <v>2018</v>
      </c>
      <c r="K160" s="537" t="s">
        <v>180</v>
      </c>
      <c r="L160" s="538">
        <v>122095</v>
      </c>
      <c r="M160" s="538"/>
      <c r="N160" s="539">
        <v>69246</v>
      </c>
      <c r="O160" s="538">
        <f>48813+23800</f>
        <v>72613</v>
      </c>
      <c r="P160" s="538"/>
      <c r="Q160" s="539">
        <f>8800+23800</f>
        <v>32600</v>
      </c>
      <c r="R160" s="535"/>
      <c r="S160" s="535"/>
      <c r="T160" s="540">
        <v>15000</v>
      </c>
      <c r="U160" s="532" t="s">
        <v>807</v>
      </c>
      <c r="V160" s="549"/>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c r="BN160" s="23"/>
      <c r="BO160" s="23"/>
      <c r="BP160" s="23"/>
      <c r="BQ160" s="23"/>
      <c r="BR160" s="23"/>
      <c r="BS160" s="23"/>
      <c r="BT160" s="23"/>
      <c r="BU160" s="23"/>
      <c r="BV160" s="23"/>
      <c r="BW160" s="23"/>
      <c r="BX160" s="23"/>
      <c r="BY160" s="23"/>
      <c r="BZ160" s="23"/>
      <c r="CA160" s="23"/>
      <c r="CB160" s="23"/>
      <c r="CC160" s="23"/>
      <c r="CD160" s="23"/>
      <c r="CE160" s="23"/>
      <c r="CF160" s="23"/>
      <c r="CG160" s="23"/>
      <c r="CH160" s="23"/>
      <c r="CI160" s="23"/>
      <c r="CJ160" s="23"/>
      <c r="CK160" s="23"/>
      <c r="CL160" s="23"/>
      <c r="CM160" s="23"/>
      <c r="CN160" s="23"/>
      <c r="CO160" s="23"/>
      <c r="CP160" s="23"/>
      <c r="CQ160" s="23"/>
      <c r="CR160" s="23"/>
      <c r="CS160" s="23"/>
      <c r="CT160" s="23"/>
      <c r="CU160" s="23"/>
      <c r="CV160" s="23"/>
      <c r="CW160" s="23"/>
      <c r="CX160" s="23"/>
      <c r="CY160" s="23"/>
      <c r="CZ160" s="23"/>
      <c r="DA160" s="23"/>
      <c r="DB160" s="23"/>
      <c r="DC160" s="23"/>
      <c r="DD160" s="23"/>
      <c r="DE160" s="23"/>
      <c r="DF160" s="23"/>
      <c r="DG160" s="23"/>
      <c r="DH160" s="23"/>
      <c r="DI160" s="23"/>
      <c r="DJ160" s="23"/>
      <c r="DK160" s="23"/>
      <c r="DL160" s="23"/>
      <c r="DM160" s="23"/>
      <c r="DN160" s="23"/>
      <c r="DO160" s="23"/>
      <c r="DP160" s="23"/>
      <c r="DQ160" s="23"/>
      <c r="DR160" s="23"/>
      <c r="DS160" s="23"/>
      <c r="DT160" s="23"/>
      <c r="DU160" s="23"/>
      <c r="DV160" s="23"/>
      <c r="DW160" s="23"/>
      <c r="DX160" s="23"/>
      <c r="DY160" s="23"/>
      <c r="DZ160" s="23"/>
      <c r="EA160" s="23"/>
      <c r="EB160" s="23"/>
      <c r="EC160" s="23"/>
      <c r="ED160" s="23"/>
      <c r="EE160" s="23"/>
      <c r="EF160" s="23"/>
      <c r="EG160" s="23"/>
      <c r="EH160" s="23"/>
      <c r="EI160" s="23"/>
      <c r="EJ160" s="23"/>
      <c r="EK160" s="23"/>
      <c r="EL160" s="23"/>
      <c r="EM160" s="23"/>
      <c r="EN160" s="23"/>
      <c r="EO160" s="23"/>
      <c r="EP160" s="23"/>
      <c r="EQ160" s="23"/>
      <c r="ER160" s="23"/>
      <c r="ES160" s="23"/>
      <c r="ET160" s="23"/>
      <c r="EU160" s="23"/>
      <c r="EV160" s="23"/>
      <c r="EW160" s="23"/>
      <c r="EX160" s="23"/>
      <c r="EY160" s="23"/>
      <c r="EZ160" s="23"/>
      <c r="FA160" s="23"/>
      <c r="FB160" s="23"/>
      <c r="FC160" s="23"/>
      <c r="FD160" s="23"/>
      <c r="FE160" s="23"/>
      <c r="FF160" s="23"/>
      <c r="FG160" s="23"/>
      <c r="FH160" s="23"/>
      <c r="FI160" s="23"/>
      <c r="FJ160" s="23"/>
      <c r="FK160" s="23"/>
      <c r="FL160" s="23"/>
      <c r="FM160" s="23"/>
      <c r="FN160" s="23"/>
      <c r="FO160" s="23"/>
      <c r="FP160" s="23"/>
      <c r="FQ160" s="23"/>
      <c r="FR160" s="23"/>
      <c r="FS160" s="23"/>
      <c r="FT160" s="23"/>
      <c r="FU160" s="23"/>
      <c r="FV160" s="23"/>
      <c r="FW160" s="23"/>
      <c r="FX160" s="23"/>
      <c r="FY160" s="23"/>
      <c r="FZ160" s="23"/>
      <c r="GA160" s="23"/>
      <c r="GB160" s="23"/>
      <c r="GC160" s="23"/>
      <c r="GD160" s="23"/>
      <c r="GE160" s="23"/>
      <c r="GF160" s="23"/>
      <c r="GG160" s="23"/>
      <c r="GH160" s="23"/>
      <c r="GI160" s="23"/>
      <c r="GJ160" s="23"/>
      <c r="GK160" s="23"/>
      <c r="GL160" s="23"/>
      <c r="GM160" s="23"/>
      <c r="GN160" s="23"/>
      <c r="GO160" s="23"/>
      <c r="GP160" s="23"/>
      <c r="GQ160" s="23"/>
      <c r="GR160" s="23"/>
      <c r="GS160" s="23"/>
      <c r="GT160" s="23"/>
      <c r="GU160" s="23"/>
      <c r="GV160" s="23"/>
      <c r="GW160" s="23"/>
      <c r="GX160" s="23"/>
      <c r="GY160" s="23"/>
      <c r="GZ160" s="23"/>
      <c r="HA160" s="23"/>
      <c r="HB160" s="23"/>
      <c r="HC160" s="23"/>
      <c r="HD160" s="23"/>
      <c r="HE160" s="23"/>
      <c r="HF160" s="23"/>
      <c r="HG160" s="23"/>
      <c r="HH160" s="23"/>
      <c r="HI160" s="23"/>
      <c r="HJ160" s="23"/>
      <c r="HK160" s="23"/>
      <c r="HL160" s="23"/>
      <c r="HM160" s="23"/>
      <c r="HN160" s="23"/>
      <c r="HO160" s="23"/>
      <c r="HP160" s="23"/>
      <c r="HQ160" s="23"/>
      <c r="HR160" s="23"/>
      <c r="HS160" s="23"/>
      <c r="HT160" s="23"/>
      <c r="HU160" s="23"/>
      <c r="HV160" s="23"/>
      <c r="HW160" s="23"/>
      <c r="HX160" s="23"/>
      <c r="HY160" s="23"/>
      <c r="HZ160" s="23"/>
      <c r="IA160" s="23"/>
      <c r="IB160" s="23"/>
      <c r="IC160" s="23"/>
      <c r="ID160" s="23"/>
      <c r="IE160" s="23"/>
      <c r="IF160" s="23"/>
    </row>
    <row r="161" spans="1:240" s="120" customFormat="1" ht="31.5">
      <c r="A161" s="92">
        <v>6</v>
      </c>
      <c r="B161" s="40" t="s">
        <v>171</v>
      </c>
      <c r="C161" s="40"/>
      <c r="D161" s="45"/>
      <c r="E161" s="376" t="s">
        <v>161</v>
      </c>
      <c r="F161" s="334" t="s">
        <v>575</v>
      </c>
      <c r="G161" s="162" t="s">
        <v>513</v>
      </c>
      <c r="H161" s="36" t="s">
        <v>10</v>
      </c>
      <c r="I161" s="39">
        <v>2016</v>
      </c>
      <c r="J161" s="39">
        <v>2021</v>
      </c>
      <c r="K161" s="440" t="s">
        <v>189</v>
      </c>
      <c r="L161" s="46">
        <v>165582</v>
      </c>
      <c r="M161" s="46"/>
      <c r="N161" s="42">
        <v>165852</v>
      </c>
      <c r="O161" s="42">
        <v>6000</v>
      </c>
      <c r="P161" s="42"/>
      <c r="Q161" s="42">
        <v>6000</v>
      </c>
      <c r="R161" s="44"/>
      <c r="S161" s="44"/>
      <c r="T161" s="43">
        <v>10000</v>
      </c>
      <c r="U161" s="523" t="s">
        <v>966</v>
      </c>
      <c r="V161" s="566"/>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5"/>
      <c r="AY161" s="95"/>
      <c r="AZ161" s="95"/>
      <c r="BA161" s="95"/>
      <c r="BB161" s="95"/>
      <c r="BC161" s="95"/>
      <c r="BD161" s="95"/>
      <c r="BE161" s="95"/>
      <c r="BF161" s="95"/>
      <c r="BG161" s="95"/>
      <c r="BH161" s="95"/>
      <c r="BI161" s="95"/>
      <c r="BJ161" s="95"/>
      <c r="BK161" s="95"/>
      <c r="BL161" s="95"/>
      <c r="BM161" s="95"/>
      <c r="BN161" s="95"/>
      <c r="BO161" s="95"/>
      <c r="BP161" s="95"/>
      <c r="BQ161" s="95"/>
      <c r="BR161" s="95"/>
      <c r="BS161" s="95"/>
      <c r="BT161" s="95"/>
      <c r="BU161" s="95"/>
      <c r="BV161" s="95"/>
      <c r="BW161" s="95"/>
      <c r="BX161" s="95"/>
      <c r="BY161" s="95"/>
      <c r="BZ161" s="95"/>
      <c r="CA161" s="95"/>
      <c r="CB161" s="95"/>
      <c r="CC161" s="95"/>
      <c r="CD161" s="95"/>
      <c r="CE161" s="95"/>
      <c r="CF161" s="95"/>
      <c r="CG161" s="95"/>
      <c r="CH161" s="95"/>
      <c r="CI161" s="95"/>
      <c r="CJ161" s="95"/>
      <c r="CK161" s="95"/>
      <c r="CL161" s="95"/>
      <c r="CM161" s="95"/>
      <c r="CN161" s="95"/>
      <c r="CO161" s="95"/>
      <c r="CP161" s="95"/>
      <c r="CQ161" s="95"/>
      <c r="CR161" s="95"/>
      <c r="CS161" s="95"/>
      <c r="CT161" s="95"/>
      <c r="CU161" s="95"/>
      <c r="CV161" s="95"/>
      <c r="CW161" s="95"/>
      <c r="CX161" s="95"/>
      <c r="CY161" s="95"/>
      <c r="CZ161" s="95"/>
      <c r="DA161" s="95"/>
      <c r="DB161" s="95"/>
      <c r="DC161" s="95"/>
      <c r="DD161" s="95"/>
      <c r="DE161" s="95"/>
      <c r="DF161" s="95"/>
      <c r="DG161" s="95"/>
      <c r="DH161" s="95"/>
      <c r="DI161" s="95"/>
      <c r="DJ161" s="95"/>
      <c r="DK161" s="95"/>
      <c r="DL161" s="95"/>
      <c r="DM161" s="95"/>
      <c r="DN161" s="95"/>
      <c r="DO161" s="95"/>
      <c r="DP161" s="95"/>
      <c r="DQ161" s="95"/>
      <c r="DR161" s="95"/>
      <c r="DS161" s="95"/>
      <c r="DT161" s="95"/>
      <c r="DU161" s="95"/>
      <c r="DV161" s="95"/>
      <c r="DW161" s="95"/>
      <c r="DX161" s="95"/>
      <c r="DY161" s="95"/>
      <c r="DZ161" s="95"/>
      <c r="EA161" s="95"/>
      <c r="EB161" s="95"/>
      <c r="EC161" s="95"/>
      <c r="ED161" s="95"/>
      <c r="EE161" s="95"/>
      <c r="EF161" s="95"/>
      <c r="EG161" s="95"/>
      <c r="EH161" s="95"/>
      <c r="EI161" s="95"/>
      <c r="EJ161" s="95"/>
      <c r="EK161" s="95"/>
      <c r="EL161" s="95"/>
      <c r="EM161" s="95"/>
      <c r="EN161" s="95"/>
      <c r="EO161" s="95"/>
      <c r="EP161" s="95"/>
      <c r="EQ161" s="95"/>
      <c r="ER161" s="95"/>
      <c r="ES161" s="95"/>
      <c r="ET161" s="95"/>
      <c r="EU161" s="95"/>
      <c r="EV161" s="95"/>
      <c r="EW161" s="95"/>
      <c r="EX161" s="95"/>
      <c r="EY161" s="95"/>
      <c r="EZ161" s="95"/>
      <c r="FA161" s="95"/>
      <c r="FB161" s="95"/>
      <c r="FC161" s="95"/>
      <c r="FD161" s="95"/>
      <c r="FE161" s="95"/>
      <c r="FF161" s="95"/>
      <c r="FG161" s="95"/>
      <c r="FH161" s="95"/>
      <c r="FI161" s="95"/>
      <c r="FJ161" s="95"/>
      <c r="FK161" s="95"/>
      <c r="FL161" s="95"/>
      <c r="FM161" s="95"/>
      <c r="FN161" s="95"/>
      <c r="FO161" s="95"/>
      <c r="FP161" s="95"/>
      <c r="FQ161" s="95"/>
      <c r="FR161" s="95"/>
      <c r="FS161" s="95"/>
      <c r="FT161" s="95"/>
      <c r="FU161" s="95"/>
      <c r="FV161" s="95"/>
      <c r="FW161" s="95"/>
      <c r="FX161" s="95"/>
      <c r="FY161" s="95"/>
      <c r="FZ161" s="95"/>
      <c r="GA161" s="95"/>
      <c r="GB161" s="95"/>
      <c r="GC161" s="95"/>
      <c r="GD161" s="95"/>
      <c r="GE161" s="95"/>
      <c r="GF161" s="95"/>
      <c r="GG161" s="95"/>
      <c r="GH161" s="95"/>
      <c r="GI161" s="95"/>
      <c r="GJ161" s="95"/>
      <c r="GK161" s="95"/>
      <c r="GL161" s="95"/>
      <c r="GM161" s="95"/>
      <c r="GN161" s="95"/>
      <c r="GO161" s="95"/>
      <c r="GP161" s="95"/>
      <c r="GQ161" s="95"/>
      <c r="GR161" s="95"/>
      <c r="GS161" s="95"/>
      <c r="GT161" s="95"/>
      <c r="GU161" s="95"/>
      <c r="GV161" s="95"/>
      <c r="GW161" s="95"/>
      <c r="GX161" s="95"/>
      <c r="GY161" s="95"/>
      <c r="GZ161" s="95"/>
      <c r="HA161" s="95"/>
      <c r="HB161" s="95"/>
      <c r="HC161" s="95"/>
      <c r="HD161" s="95"/>
      <c r="HE161" s="95"/>
      <c r="HF161" s="95"/>
      <c r="HG161" s="95"/>
      <c r="HH161" s="95"/>
      <c r="HI161" s="95"/>
      <c r="HJ161" s="95"/>
      <c r="HK161" s="95"/>
      <c r="HL161" s="95"/>
      <c r="HM161" s="95"/>
      <c r="HN161" s="95"/>
      <c r="HO161" s="95"/>
      <c r="HP161" s="95"/>
      <c r="HQ161" s="95"/>
      <c r="HR161" s="95"/>
      <c r="HS161" s="95"/>
      <c r="HT161" s="95"/>
      <c r="HU161" s="95"/>
      <c r="HV161" s="95"/>
      <c r="HW161" s="95"/>
      <c r="HX161" s="95"/>
      <c r="HY161" s="95"/>
      <c r="HZ161" s="95"/>
      <c r="IA161" s="95"/>
      <c r="IB161" s="95"/>
      <c r="IC161" s="95"/>
      <c r="ID161" s="95"/>
      <c r="IE161" s="95"/>
      <c r="IF161" s="95"/>
    </row>
    <row r="162" spans="1:240" s="120" customFormat="1" ht="47.25">
      <c r="A162" s="92">
        <v>7</v>
      </c>
      <c r="B162" s="47" t="s">
        <v>173</v>
      </c>
      <c r="C162" s="47"/>
      <c r="D162" s="49"/>
      <c r="E162" s="376" t="s">
        <v>161</v>
      </c>
      <c r="F162" s="334" t="s">
        <v>575</v>
      </c>
      <c r="G162" s="162" t="s">
        <v>513</v>
      </c>
      <c r="H162" s="36" t="s">
        <v>537</v>
      </c>
      <c r="I162" s="39">
        <v>2017</v>
      </c>
      <c r="J162" s="39">
        <v>2022</v>
      </c>
      <c r="K162" s="442" t="s">
        <v>191</v>
      </c>
      <c r="L162" s="42">
        <f>11.35*22500</f>
        <v>255375</v>
      </c>
      <c r="M162" s="42"/>
      <c r="N162" s="42">
        <v>122000</v>
      </c>
      <c r="O162" s="42"/>
      <c r="P162" s="42"/>
      <c r="Q162" s="49"/>
      <c r="R162" s="42"/>
      <c r="S162" s="42"/>
      <c r="T162" s="43">
        <v>10000</v>
      </c>
      <c r="U162" s="523" t="s">
        <v>967</v>
      </c>
      <c r="V162" s="566"/>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95"/>
      <c r="CS162" s="95"/>
      <c r="CT162" s="95"/>
      <c r="CU162" s="95"/>
      <c r="CV162" s="95"/>
      <c r="CW162" s="95"/>
      <c r="CX162" s="95"/>
      <c r="CY162" s="95"/>
      <c r="CZ162" s="95"/>
      <c r="DA162" s="95"/>
      <c r="DB162" s="95"/>
      <c r="DC162" s="95"/>
      <c r="DD162" s="95"/>
      <c r="DE162" s="95"/>
      <c r="DF162" s="95"/>
      <c r="DG162" s="95"/>
      <c r="DH162" s="95"/>
      <c r="DI162" s="95"/>
      <c r="DJ162" s="95"/>
      <c r="DK162" s="95"/>
      <c r="DL162" s="95"/>
      <c r="DM162" s="95"/>
      <c r="DN162" s="95"/>
      <c r="DO162" s="95"/>
      <c r="DP162" s="95"/>
      <c r="DQ162" s="95"/>
      <c r="DR162" s="95"/>
      <c r="DS162" s="95"/>
      <c r="DT162" s="95"/>
      <c r="DU162" s="95"/>
      <c r="DV162" s="95"/>
      <c r="DW162" s="95"/>
      <c r="DX162" s="95"/>
      <c r="DY162" s="95"/>
      <c r="DZ162" s="95"/>
      <c r="EA162" s="95"/>
      <c r="EB162" s="95"/>
      <c r="EC162" s="95"/>
      <c r="ED162" s="95"/>
      <c r="EE162" s="95"/>
      <c r="EF162" s="95"/>
      <c r="EG162" s="95"/>
      <c r="EH162" s="95"/>
      <c r="EI162" s="95"/>
      <c r="EJ162" s="95"/>
      <c r="EK162" s="95"/>
      <c r="EL162" s="95"/>
      <c r="EM162" s="95"/>
      <c r="EN162" s="95"/>
      <c r="EO162" s="95"/>
      <c r="EP162" s="95"/>
      <c r="EQ162" s="95"/>
      <c r="ER162" s="95"/>
      <c r="ES162" s="95"/>
      <c r="ET162" s="95"/>
      <c r="EU162" s="95"/>
      <c r="EV162" s="95"/>
      <c r="EW162" s="95"/>
      <c r="EX162" s="95"/>
      <c r="EY162" s="95"/>
      <c r="EZ162" s="95"/>
      <c r="FA162" s="95"/>
      <c r="FB162" s="95"/>
      <c r="FC162" s="95"/>
      <c r="FD162" s="95"/>
      <c r="FE162" s="95"/>
      <c r="FF162" s="95"/>
      <c r="FG162" s="95"/>
      <c r="FH162" s="95"/>
      <c r="FI162" s="95"/>
      <c r="FJ162" s="95"/>
      <c r="FK162" s="95"/>
      <c r="FL162" s="95"/>
      <c r="FM162" s="95"/>
      <c r="FN162" s="95"/>
      <c r="FO162" s="95"/>
      <c r="FP162" s="95"/>
      <c r="FQ162" s="95"/>
      <c r="FR162" s="95"/>
      <c r="FS162" s="95"/>
      <c r="FT162" s="95"/>
      <c r="FU162" s="95"/>
      <c r="FV162" s="95"/>
      <c r="FW162" s="95"/>
      <c r="FX162" s="95"/>
      <c r="FY162" s="95"/>
      <c r="FZ162" s="95"/>
      <c r="GA162" s="95"/>
      <c r="GB162" s="95"/>
      <c r="GC162" s="95"/>
      <c r="GD162" s="95"/>
      <c r="GE162" s="95"/>
      <c r="GF162" s="95"/>
      <c r="GG162" s="95"/>
      <c r="GH162" s="95"/>
      <c r="GI162" s="95"/>
      <c r="GJ162" s="95"/>
      <c r="GK162" s="95"/>
      <c r="GL162" s="95"/>
      <c r="GM162" s="95"/>
      <c r="GN162" s="95"/>
      <c r="GO162" s="95"/>
      <c r="GP162" s="95"/>
      <c r="GQ162" s="95"/>
      <c r="GR162" s="95"/>
      <c r="GS162" s="95"/>
      <c r="GT162" s="95"/>
      <c r="GU162" s="95"/>
      <c r="GV162" s="95"/>
      <c r="GW162" s="95"/>
      <c r="GX162" s="95"/>
      <c r="GY162" s="95"/>
      <c r="GZ162" s="95"/>
      <c r="HA162" s="95"/>
      <c r="HB162" s="95"/>
      <c r="HC162" s="95"/>
      <c r="HD162" s="95"/>
      <c r="HE162" s="95"/>
      <c r="HF162" s="95"/>
      <c r="HG162" s="95"/>
      <c r="HH162" s="95"/>
      <c r="HI162" s="95"/>
      <c r="HJ162" s="95"/>
      <c r="HK162" s="95"/>
      <c r="HL162" s="95"/>
      <c r="HM162" s="95"/>
      <c r="HN162" s="95"/>
      <c r="HO162" s="95"/>
      <c r="HP162" s="95"/>
      <c r="HQ162" s="95"/>
      <c r="HR162" s="95"/>
      <c r="HS162" s="95"/>
      <c r="HT162" s="95"/>
      <c r="HU162" s="95"/>
      <c r="HV162" s="95"/>
      <c r="HW162" s="95"/>
      <c r="HX162" s="95"/>
      <c r="HY162" s="95"/>
      <c r="HZ162" s="95"/>
      <c r="IA162" s="95"/>
      <c r="IB162" s="95"/>
      <c r="IC162" s="95"/>
      <c r="ID162" s="95"/>
      <c r="IE162" s="95"/>
      <c r="IF162" s="95"/>
    </row>
    <row r="163" spans="1:240" s="120" customFormat="1" ht="38.25">
      <c r="A163" s="92">
        <v>8</v>
      </c>
      <c r="B163" s="47" t="s">
        <v>174</v>
      </c>
      <c r="C163" s="47"/>
      <c r="D163" s="49"/>
      <c r="E163" s="376" t="s">
        <v>161</v>
      </c>
      <c r="F163" s="334" t="s">
        <v>575</v>
      </c>
      <c r="G163" s="162" t="s">
        <v>513</v>
      </c>
      <c r="H163" s="36" t="s">
        <v>10</v>
      </c>
      <c r="I163" s="39">
        <v>2017</v>
      </c>
      <c r="J163" s="39">
        <v>2022</v>
      </c>
      <c r="K163" s="442" t="s">
        <v>192</v>
      </c>
      <c r="L163" s="42">
        <v>176000</v>
      </c>
      <c r="M163" s="42"/>
      <c r="N163" s="42">
        <v>95274</v>
      </c>
      <c r="O163" s="42">
        <v>10300</v>
      </c>
      <c r="P163" s="42"/>
      <c r="Q163" s="49">
        <v>10300</v>
      </c>
      <c r="R163" s="50"/>
      <c r="S163" s="50"/>
      <c r="T163" s="43">
        <v>10000</v>
      </c>
      <c r="U163" s="541" t="s">
        <v>966</v>
      </c>
      <c r="V163" s="566"/>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5"/>
      <c r="AY163" s="95"/>
      <c r="AZ163" s="95"/>
      <c r="BA163" s="95"/>
      <c r="BB163" s="95"/>
      <c r="BC163" s="95"/>
      <c r="BD163" s="95"/>
      <c r="BE163" s="95"/>
      <c r="BF163" s="95"/>
      <c r="BG163" s="95"/>
      <c r="BH163" s="95"/>
      <c r="BI163" s="95"/>
      <c r="BJ163" s="95"/>
      <c r="BK163" s="95"/>
      <c r="BL163" s="95"/>
      <c r="BM163" s="95"/>
      <c r="BN163" s="95"/>
      <c r="BO163" s="95"/>
      <c r="BP163" s="95"/>
      <c r="BQ163" s="95"/>
      <c r="BR163" s="95"/>
      <c r="BS163" s="95"/>
      <c r="BT163" s="95"/>
      <c r="BU163" s="95"/>
      <c r="BV163" s="95"/>
      <c r="BW163" s="95"/>
      <c r="BX163" s="95"/>
      <c r="BY163" s="95"/>
      <c r="BZ163" s="95"/>
      <c r="CA163" s="95"/>
      <c r="CB163" s="95"/>
      <c r="CC163" s="95"/>
      <c r="CD163" s="95"/>
      <c r="CE163" s="95"/>
      <c r="CF163" s="95"/>
      <c r="CG163" s="95"/>
      <c r="CH163" s="95"/>
      <c r="CI163" s="95"/>
      <c r="CJ163" s="95"/>
      <c r="CK163" s="95"/>
      <c r="CL163" s="95"/>
      <c r="CM163" s="95"/>
      <c r="CN163" s="95"/>
      <c r="CO163" s="95"/>
      <c r="CP163" s="95"/>
      <c r="CQ163" s="95"/>
      <c r="CR163" s="95"/>
      <c r="CS163" s="95"/>
      <c r="CT163" s="95"/>
      <c r="CU163" s="95"/>
      <c r="CV163" s="95"/>
      <c r="CW163" s="95"/>
      <c r="CX163" s="95"/>
      <c r="CY163" s="95"/>
      <c r="CZ163" s="95"/>
      <c r="DA163" s="95"/>
      <c r="DB163" s="95"/>
      <c r="DC163" s="95"/>
      <c r="DD163" s="95"/>
      <c r="DE163" s="95"/>
      <c r="DF163" s="95"/>
      <c r="DG163" s="95"/>
      <c r="DH163" s="95"/>
      <c r="DI163" s="95"/>
      <c r="DJ163" s="95"/>
      <c r="DK163" s="95"/>
      <c r="DL163" s="95"/>
      <c r="DM163" s="95"/>
      <c r="DN163" s="95"/>
      <c r="DO163" s="95"/>
      <c r="DP163" s="95"/>
      <c r="DQ163" s="95"/>
      <c r="DR163" s="95"/>
      <c r="DS163" s="95"/>
      <c r="DT163" s="95"/>
      <c r="DU163" s="95"/>
      <c r="DV163" s="95"/>
      <c r="DW163" s="95"/>
      <c r="DX163" s="95"/>
      <c r="DY163" s="95"/>
      <c r="DZ163" s="95"/>
      <c r="EA163" s="95"/>
      <c r="EB163" s="95"/>
      <c r="EC163" s="95"/>
      <c r="ED163" s="95"/>
      <c r="EE163" s="95"/>
      <c r="EF163" s="95"/>
      <c r="EG163" s="95"/>
      <c r="EH163" s="95"/>
      <c r="EI163" s="95"/>
      <c r="EJ163" s="95"/>
      <c r="EK163" s="95"/>
      <c r="EL163" s="95"/>
      <c r="EM163" s="95"/>
      <c r="EN163" s="95"/>
      <c r="EO163" s="95"/>
      <c r="EP163" s="95"/>
      <c r="EQ163" s="95"/>
      <c r="ER163" s="95"/>
      <c r="ES163" s="95"/>
      <c r="ET163" s="95"/>
      <c r="EU163" s="95"/>
      <c r="EV163" s="95"/>
      <c r="EW163" s="95"/>
      <c r="EX163" s="95"/>
      <c r="EY163" s="95"/>
      <c r="EZ163" s="95"/>
      <c r="FA163" s="95"/>
      <c r="FB163" s="95"/>
      <c r="FC163" s="95"/>
      <c r="FD163" s="95"/>
      <c r="FE163" s="95"/>
      <c r="FF163" s="95"/>
      <c r="FG163" s="95"/>
      <c r="FH163" s="95"/>
      <c r="FI163" s="95"/>
      <c r="FJ163" s="95"/>
      <c r="FK163" s="95"/>
      <c r="FL163" s="95"/>
      <c r="FM163" s="95"/>
      <c r="FN163" s="95"/>
      <c r="FO163" s="95"/>
      <c r="FP163" s="95"/>
      <c r="FQ163" s="95"/>
      <c r="FR163" s="95"/>
      <c r="FS163" s="95"/>
      <c r="FT163" s="95"/>
      <c r="FU163" s="95"/>
      <c r="FV163" s="95"/>
      <c r="FW163" s="95"/>
      <c r="FX163" s="95"/>
      <c r="FY163" s="95"/>
      <c r="FZ163" s="95"/>
      <c r="GA163" s="95"/>
      <c r="GB163" s="95"/>
      <c r="GC163" s="95"/>
      <c r="GD163" s="95"/>
      <c r="GE163" s="95"/>
      <c r="GF163" s="95"/>
      <c r="GG163" s="95"/>
      <c r="GH163" s="95"/>
      <c r="GI163" s="95"/>
      <c r="GJ163" s="95"/>
      <c r="GK163" s="95"/>
      <c r="GL163" s="95"/>
      <c r="GM163" s="95"/>
      <c r="GN163" s="95"/>
      <c r="GO163" s="95"/>
      <c r="GP163" s="95"/>
      <c r="GQ163" s="95"/>
      <c r="GR163" s="95"/>
      <c r="GS163" s="95"/>
      <c r="GT163" s="95"/>
      <c r="GU163" s="95"/>
      <c r="GV163" s="95"/>
      <c r="GW163" s="95"/>
      <c r="GX163" s="95"/>
      <c r="GY163" s="95"/>
      <c r="GZ163" s="95"/>
      <c r="HA163" s="95"/>
      <c r="HB163" s="95"/>
      <c r="HC163" s="95"/>
      <c r="HD163" s="95"/>
      <c r="HE163" s="95"/>
      <c r="HF163" s="95"/>
      <c r="HG163" s="95"/>
      <c r="HH163" s="95"/>
      <c r="HI163" s="95"/>
      <c r="HJ163" s="95"/>
      <c r="HK163" s="95"/>
      <c r="HL163" s="95"/>
      <c r="HM163" s="95"/>
      <c r="HN163" s="95"/>
      <c r="HO163" s="95"/>
      <c r="HP163" s="95"/>
      <c r="HQ163" s="95"/>
      <c r="HR163" s="95"/>
      <c r="HS163" s="95"/>
      <c r="HT163" s="95"/>
      <c r="HU163" s="95"/>
      <c r="HV163" s="95"/>
      <c r="HW163" s="95"/>
      <c r="HX163" s="95"/>
      <c r="HY163" s="95"/>
      <c r="HZ163" s="95"/>
      <c r="IA163" s="95"/>
      <c r="IB163" s="95"/>
      <c r="IC163" s="95"/>
      <c r="ID163" s="95"/>
      <c r="IE163" s="95"/>
      <c r="IF163" s="95"/>
    </row>
    <row r="164" spans="1:240" s="120" customFormat="1" ht="63" customHeight="1">
      <c r="A164" s="92">
        <v>9</v>
      </c>
      <c r="B164" s="40" t="s">
        <v>166</v>
      </c>
      <c r="C164" s="40"/>
      <c r="D164" s="45"/>
      <c r="E164" s="36" t="s">
        <v>80</v>
      </c>
      <c r="F164" s="106" t="s">
        <v>574</v>
      </c>
      <c r="G164" s="162" t="s">
        <v>513</v>
      </c>
      <c r="H164" s="51" t="s">
        <v>24</v>
      </c>
      <c r="I164" s="39">
        <v>2010</v>
      </c>
      <c r="J164" s="39">
        <v>2017</v>
      </c>
      <c r="K164" s="431" t="s">
        <v>184</v>
      </c>
      <c r="L164" s="45">
        <v>56566</v>
      </c>
      <c r="M164" s="45"/>
      <c r="N164" s="42">
        <v>16970</v>
      </c>
      <c r="O164" s="46">
        <f>31725+3000+15100</f>
        <v>49825</v>
      </c>
      <c r="P164" s="46"/>
      <c r="Q164" s="42">
        <f>8971+3000</f>
        <v>11971</v>
      </c>
      <c r="R164" s="44"/>
      <c r="S164" s="44"/>
      <c r="T164" s="43">
        <v>2400</v>
      </c>
      <c r="U164" s="523" t="s">
        <v>807</v>
      </c>
      <c r="V164" s="566" t="s">
        <v>58</v>
      </c>
      <c r="W164" s="436"/>
      <c r="X164" s="436"/>
      <c r="Y164" s="436"/>
      <c r="Z164" s="436"/>
      <c r="AA164" s="436"/>
      <c r="AB164" s="436"/>
      <c r="AC164" s="436"/>
      <c r="AD164" s="436"/>
      <c r="AE164" s="436"/>
      <c r="AF164" s="436"/>
      <c r="AG164" s="436"/>
      <c r="AH164" s="436"/>
      <c r="AI164" s="436"/>
      <c r="AJ164" s="436"/>
      <c r="AK164" s="436"/>
      <c r="AL164" s="436"/>
      <c r="AM164" s="436"/>
      <c r="AN164" s="436"/>
      <c r="AO164" s="436"/>
      <c r="AP164" s="436"/>
      <c r="AQ164" s="436"/>
      <c r="AR164" s="436"/>
      <c r="AS164" s="436"/>
      <c r="AT164" s="436"/>
      <c r="AU164" s="436"/>
      <c r="AV164" s="436"/>
      <c r="AW164" s="436"/>
      <c r="AX164" s="436"/>
      <c r="AY164" s="436"/>
      <c r="AZ164" s="436"/>
      <c r="BA164" s="436"/>
      <c r="BB164" s="436"/>
      <c r="BC164" s="436"/>
      <c r="BD164" s="436"/>
      <c r="BE164" s="436"/>
      <c r="BF164" s="436"/>
      <c r="BG164" s="436"/>
      <c r="BH164" s="436"/>
      <c r="BI164" s="436"/>
      <c r="BJ164" s="436"/>
      <c r="BK164" s="436"/>
      <c r="BL164" s="436"/>
      <c r="BM164" s="436"/>
      <c r="BN164" s="436"/>
      <c r="BO164" s="436"/>
      <c r="BP164" s="436"/>
      <c r="BQ164" s="436"/>
      <c r="BR164" s="436"/>
      <c r="BS164" s="436"/>
      <c r="BT164" s="436"/>
      <c r="BU164" s="436"/>
      <c r="BV164" s="436"/>
      <c r="BW164" s="436"/>
      <c r="BX164" s="436"/>
      <c r="BY164" s="436"/>
      <c r="BZ164" s="436"/>
      <c r="CA164" s="436"/>
      <c r="CB164" s="436"/>
      <c r="CC164" s="436"/>
      <c r="CD164" s="436"/>
      <c r="CE164" s="436"/>
      <c r="CF164" s="436"/>
      <c r="CG164" s="436"/>
      <c r="CH164" s="436"/>
      <c r="CI164" s="436"/>
      <c r="CJ164" s="436"/>
      <c r="CK164" s="436"/>
      <c r="CL164" s="436"/>
      <c r="CM164" s="436"/>
      <c r="CN164" s="436"/>
      <c r="CO164" s="436"/>
      <c r="CP164" s="436"/>
      <c r="CQ164" s="436"/>
      <c r="CR164" s="436"/>
      <c r="CS164" s="436"/>
      <c r="CT164" s="436"/>
      <c r="CU164" s="436"/>
      <c r="CV164" s="436"/>
      <c r="CW164" s="436"/>
      <c r="CX164" s="436"/>
      <c r="CY164" s="436"/>
      <c r="CZ164" s="436"/>
      <c r="DA164" s="436"/>
      <c r="DB164" s="436"/>
      <c r="DC164" s="436"/>
      <c r="DD164" s="436"/>
      <c r="DE164" s="436"/>
      <c r="DF164" s="436"/>
      <c r="DG164" s="436"/>
      <c r="DH164" s="436"/>
      <c r="DI164" s="436"/>
      <c r="DJ164" s="436"/>
      <c r="DK164" s="436"/>
      <c r="DL164" s="436"/>
      <c r="DM164" s="436"/>
      <c r="DN164" s="436"/>
      <c r="DO164" s="436"/>
      <c r="DP164" s="436"/>
      <c r="DQ164" s="436"/>
      <c r="DR164" s="436"/>
      <c r="DS164" s="436"/>
      <c r="DT164" s="436"/>
      <c r="DU164" s="436"/>
      <c r="DV164" s="436"/>
      <c r="DW164" s="436"/>
      <c r="DX164" s="436"/>
      <c r="DY164" s="436"/>
      <c r="DZ164" s="436"/>
      <c r="EA164" s="436"/>
      <c r="EB164" s="436"/>
      <c r="EC164" s="436"/>
      <c r="ED164" s="436"/>
      <c r="EE164" s="436"/>
      <c r="EF164" s="436"/>
      <c r="EG164" s="436"/>
      <c r="EH164" s="436"/>
      <c r="EI164" s="436"/>
      <c r="EJ164" s="436"/>
      <c r="EK164" s="436"/>
      <c r="EL164" s="436"/>
      <c r="EM164" s="436"/>
      <c r="EN164" s="436"/>
      <c r="EO164" s="436"/>
      <c r="EP164" s="436"/>
      <c r="EQ164" s="436"/>
      <c r="ER164" s="436"/>
      <c r="ES164" s="436"/>
      <c r="ET164" s="436"/>
      <c r="EU164" s="436"/>
      <c r="EV164" s="436"/>
      <c r="EW164" s="436"/>
      <c r="EX164" s="436"/>
      <c r="EY164" s="436"/>
      <c r="EZ164" s="436"/>
      <c r="FA164" s="436"/>
      <c r="FB164" s="436"/>
      <c r="FC164" s="436"/>
      <c r="FD164" s="436"/>
      <c r="FE164" s="436"/>
      <c r="FF164" s="436"/>
      <c r="FG164" s="436"/>
      <c r="FH164" s="436"/>
      <c r="FI164" s="436"/>
      <c r="FJ164" s="436"/>
      <c r="FK164" s="436"/>
      <c r="FL164" s="436"/>
      <c r="FM164" s="436"/>
      <c r="FN164" s="436"/>
      <c r="FO164" s="436"/>
      <c r="FP164" s="436"/>
      <c r="FQ164" s="436"/>
      <c r="FR164" s="436"/>
      <c r="FS164" s="436"/>
      <c r="FT164" s="436"/>
      <c r="FU164" s="436"/>
      <c r="FV164" s="436"/>
      <c r="FW164" s="436"/>
      <c r="FX164" s="436"/>
      <c r="FY164" s="436"/>
      <c r="FZ164" s="436"/>
      <c r="GA164" s="436"/>
      <c r="GB164" s="436"/>
      <c r="GC164" s="436"/>
      <c r="GD164" s="436"/>
      <c r="GE164" s="436"/>
      <c r="GF164" s="436"/>
      <c r="GG164" s="436"/>
      <c r="GH164" s="436"/>
      <c r="GI164" s="436"/>
      <c r="GJ164" s="436"/>
      <c r="GK164" s="436"/>
      <c r="GL164" s="436"/>
      <c r="GM164" s="436"/>
      <c r="GN164" s="436"/>
      <c r="GO164" s="436"/>
      <c r="GP164" s="436"/>
      <c r="GQ164" s="436"/>
      <c r="GR164" s="436"/>
      <c r="GS164" s="436"/>
      <c r="GT164" s="436"/>
      <c r="GU164" s="436"/>
      <c r="GV164" s="436"/>
      <c r="GW164" s="436"/>
      <c r="GX164" s="436"/>
      <c r="GY164" s="436"/>
      <c r="GZ164" s="436"/>
      <c r="HA164" s="436"/>
      <c r="HB164" s="436"/>
      <c r="HC164" s="436"/>
      <c r="HD164" s="436"/>
      <c r="HE164" s="436"/>
      <c r="HF164" s="436"/>
      <c r="HG164" s="436"/>
      <c r="HH164" s="436"/>
      <c r="HI164" s="436"/>
      <c r="HJ164" s="436"/>
      <c r="HK164" s="436"/>
      <c r="HL164" s="436"/>
      <c r="HM164" s="436"/>
      <c r="HN164" s="436"/>
      <c r="HO164" s="436"/>
      <c r="HP164" s="436"/>
      <c r="HQ164" s="436"/>
      <c r="HR164" s="436"/>
      <c r="HS164" s="436"/>
      <c r="HT164" s="436"/>
      <c r="HU164" s="436"/>
      <c r="HV164" s="436"/>
      <c r="HW164" s="436"/>
      <c r="HX164" s="436"/>
      <c r="HY164" s="436"/>
      <c r="HZ164" s="436"/>
      <c r="IA164" s="436"/>
      <c r="IB164" s="436"/>
      <c r="IC164" s="436"/>
      <c r="ID164" s="436"/>
      <c r="IE164" s="436"/>
      <c r="IF164" s="436"/>
    </row>
    <row r="165" spans="1:240" s="120" customFormat="1" ht="76.5">
      <c r="A165" s="92">
        <v>10</v>
      </c>
      <c r="B165" s="40" t="s">
        <v>164</v>
      </c>
      <c r="C165" s="40"/>
      <c r="D165" s="45"/>
      <c r="E165" s="36" t="s">
        <v>80</v>
      </c>
      <c r="F165" s="106" t="s">
        <v>574</v>
      </c>
      <c r="G165" s="162" t="s">
        <v>513</v>
      </c>
      <c r="H165" s="36" t="s">
        <v>537</v>
      </c>
      <c r="I165" s="39">
        <v>2011</v>
      </c>
      <c r="J165" s="39">
        <v>2017</v>
      </c>
      <c r="K165" s="440" t="s">
        <v>182</v>
      </c>
      <c r="L165" s="41">
        <v>28140.7</v>
      </c>
      <c r="M165" s="41"/>
      <c r="N165" s="42">
        <v>22608</v>
      </c>
      <c r="O165" s="41">
        <f>10233+7000</f>
        <v>17233</v>
      </c>
      <c r="P165" s="41"/>
      <c r="Q165" s="42">
        <f>1500+7000</f>
        <v>8500</v>
      </c>
      <c r="R165" s="44"/>
      <c r="S165" s="44"/>
      <c r="T165" s="43">
        <v>9000</v>
      </c>
      <c r="U165" s="523" t="s">
        <v>767</v>
      </c>
      <c r="V165" s="566" t="s">
        <v>58</v>
      </c>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5"/>
      <c r="AY165" s="95"/>
      <c r="AZ165" s="95"/>
      <c r="BA165" s="95"/>
      <c r="BB165" s="95"/>
      <c r="BC165" s="95"/>
      <c r="BD165" s="95"/>
      <c r="BE165" s="95"/>
      <c r="BF165" s="95"/>
      <c r="BG165" s="95"/>
      <c r="BH165" s="95"/>
      <c r="BI165" s="95"/>
      <c r="BJ165" s="95"/>
      <c r="BK165" s="95"/>
      <c r="BL165" s="95"/>
      <c r="BM165" s="95"/>
      <c r="BN165" s="95"/>
      <c r="BO165" s="95"/>
      <c r="BP165" s="95"/>
      <c r="BQ165" s="95"/>
      <c r="BR165" s="95"/>
      <c r="BS165" s="95"/>
      <c r="BT165" s="95"/>
      <c r="BU165" s="95"/>
      <c r="BV165" s="95"/>
      <c r="BW165" s="95"/>
      <c r="BX165" s="95"/>
      <c r="BY165" s="95"/>
      <c r="BZ165" s="95"/>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c r="DC165" s="95"/>
      <c r="DD165" s="95"/>
      <c r="DE165" s="95"/>
      <c r="DF165" s="95"/>
      <c r="DG165" s="95"/>
      <c r="DH165" s="95"/>
      <c r="DI165" s="95"/>
      <c r="DJ165" s="95"/>
      <c r="DK165" s="95"/>
      <c r="DL165" s="95"/>
      <c r="DM165" s="95"/>
      <c r="DN165" s="95"/>
      <c r="DO165" s="95"/>
      <c r="DP165" s="95"/>
      <c r="DQ165" s="95"/>
      <c r="DR165" s="95"/>
      <c r="DS165" s="95"/>
      <c r="DT165" s="95"/>
      <c r="DU165" s="95"/>
      <c r="DV165" s="95"/>
      <c r="DW165" s="95"/>
      <c r="DX165" s="95"/>
      <c r="DY165" s="95"/>
      <c r="DZ165" s="95"/>
      <c r="EA165" s="95"/>
      <c r="EB165" s="95"/>
      <c r="EC165" s="95"/>
      <c r="ED165" s="95"/>
      <c r="EE165" s="95"/>
      <c r="EF165" s="95"/>
      <c r="EG165" s="95"/>
      <c r="EH165" s="95"/>
      <c r="EI165" s="95"/>
      <c r="EJ165" s="95"/>
      <c r="EK165" s="95"/>
      <c r="EL165" s="95"/>
      <c r="EM165" s="95"/>
      <c r="EN165" s="95"/>
      <c r="EO165" s="95"/>
      <c r="EP165" s="95"/>
      <c r="EQ165" s="95"/>
      <c r="ER165" s="95"/>
      <c r="ES165" s="95"/>
      <c r="ET165" s="95"/>
      <c r="EU165" s="95"/>
      <c r="EV165" s="95"/>
      <c r="EW165" s="95"/>
      <c r="EX165" s="95"/>
      <c r="EY165" s="95"/>
      <c r="EZ165" s="95"/>
      <c r="FA165" s="95"/>
      <c r="FB165" s="95"/>
      <c r="FC165" s="95"/>
      <c r="FD165" s="95"/>
      <c r="FE165" s="95"/>
      <c r="FF165" s="95"/>
      <c r="FG165" s="95"/>
      <c r="FH165" s="95"/>
      <c r="FI165" s="95"/>
      <c r="FJ165" s="95"/>
      <c r="FK165" s="95"/>
      <c r="FL165" s="95"/>
      <c r="FM165" s="95"/>
      <c r="FN165" s="95"/>
      <c r="FO165" s="95"/>
      <c r="FP165" s="95"/>
      <c r="FQ165" s="95"/>
      <c r="FR165" s="95"/>
      <c r="FS165" s="95"/>
      <c r="FT165" s="95"/>
      <c r="FU165" s="95"/>
      <c r="FV165" s="95"/>
      <c r="FW165" s="95"/>
      <c r="FX165" s="95"/>
      <c r="FY165" s="95"/>
      <c r="FZ165" s="95"/>
      <c r="GA165" s="95"/>
      <c r="GB165" s="95"/>
      <c r="GC165" s="95"/>
      <c r="GD165" s="95"/>
      <c r="GE165" s="95"/>
      <c r="GF165" s="95"/>
      <c r="GG165" s="95"/>
      <c r="GH165" s="95"/>
      <c r="GI165" s="95"/>
      <c r="GJ165" s="95"/>
      <c r="GK165" s="95"/>
      <c r="GL165" s="95"/>
      <c r="GM165" s="95"/>
      <c r="GN165" s="95"/>
      <c r="GO165" s="95"/>
      <c r="GP165" s="95"/>
      <c r="GQ165" s="95"/>
      <c r="GR165" s="95"/>
      <c r="GS165" s="95"/>
      <c r="GT165" s="95"/>
      <c r="GU165" s="95"/>
      <c r="GV165" s="95"/>
      <c r="GW165" s="95"/>
      <c r="GX165" s="95"/>
      <c r="GY165" s="95"/>
      <c r="GZ165" s="95"/>
      <c r="HA165" s="95"/>
      <c r="HB165" s="95"/>
      <c r="HC165" s="95"/>
      <c r="HD165" s="95"/>
      <c r="HE165" s="95"/>
      <c r="HF165" s="95"/>
      <c r="HG165" s="95"/>
      <c r="HH165" s="95"/>
      <c r="HI165" s="95"/>
      <c r="HJ165" s="95"/>
      <c r="HK165" s="95"/>
      <c r="HL165" s="95"/>
      <c r="HM165" s="95"/>
      <c r="HN165" s="95"/>
      <c r="HO165" s="95"/>
      <c r="HP165" s="95"/>
      <c r="HQ165" s="95"/>
      <c r="HR165" s="95"/>
      <c r="HS165" s="95"/>
      <c r="HT165" s="95"/>
      <c r="HU165" s="95"/>
      <c r="HV165" s="95"/>
      <c r="HW165" s="95"/>
      <c r="HX165" s="95"/>
      <c r="HY165" s="95"/>
      <c r="HZ165" s="95"/>
      <c r="IA165" s="95"/>
      <c r="IB165" s="95"/>
      <c r="IC165" s="95"/>
      <c r="ID165" s="95"/>
      <c r="IE165" s="95"/>
      <c r="IF165" s="95"/>
    </row>
    <row r="166" spans="1:240" s="120" customFormat="1" ht="51">
      <c r="A166" s="92">
        <v>11</v>
      </c>
      <c r="B166" s="40" t="s">
        <v>163</v>
      </c>
      <c r="C166" s="40"/>
      <c r="D166" s="45"/>
      <c r="E166" s="36" t="s">
        <v>80</v>
      </c>
      <c r="F166" s="106" t="s">
        <v>574</v>
      </c>
      <c r="G166" s="162" t="s">
        <v>513</v>
      </c>
      <c r="H166" s="36" t="s">
        <v>537</v>
      </c>
      <c r="I166" s="39">
        <v>2012</v>
      </c>
      <c r="J166" s="39">
        <v>2020</v>
      </c>
      <c r="K166" s="440" t="s">
        <v>181</v>
      </c>
      <c r="L166" s="44">
        <v>30623</v>
      </c>
      <c r="M166" s="44"/>
      <c r="N166" s="42">
        <v>29623</v>
      </c>
      <c r="O166" s="41">
        <f>1400+1500</f>
        <v>2900</v>
      </c>
      <c r="P166" s="41"/>
      <c r="Q166" s="42">
        <f>400+1500</f>
        <v>1900</v>
      </c>
      <c r="R166" s="52"/>
      <c r="S166" s="52"/>
      <c r="T166" s="43">
        <v>2000</v>
      </c>
      <c r="U166" s="523" t="s">
        <v>767</v>
      </c>
      <c r="V166" s="566" t="s">
        <v>568</v>
      </c>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95"/>
      <c r="CS166" s="95"/>
      <c r="CT166" s="95"/>
      <c r="CU166" s="95"/>
      <c r="CV166" s="95"/>
      <c r="CW166" s="95"/>
      <c r="CX166" s="95"/>
      <c r="CY166" s="95"/>
      <c r="CZ166" s="95"/>
      <c r="DA166" s="95"/>
      <c r="DB166" s="95"/>
      <c r="DC166" s="95"/>
      <c r="DD166" s="95"/>
      <c r="DE166" s="95"/>
      <c r="DF166" s="95"/>
      <c r="DG166" s="95"/>
      <c r="DH166" s="95"/>
      <c r="DI166" s="95"/>
      <c r="DJ166" s="95"/>
      <c r="DK166" s="95"/>
      <c r="DL166" s="95"/>
      <c r="DM166" s="95"/>
      <c r="DN166" s="95"/>
      <c r="DO166" s="95"/>
      <c r="DP166" s="95"/>
      <c r="DQ166" s="95"/>
      <c r="DR166" s="95"/>
      <c r="DS166" s="95"/>
      <c r="DT166" s="95"/>
      <c r="DU166" s="95"/>
      <c r="DV166" s="95"/>
      <c r="DW166" s="95"/>
      <c r="DX166" s="95"/>
      <c r="DY166" s="95"/>
      <c r="DZ166" s="95"/>
      <c r="EA166" s="95"/>
      <c r="EB166" s="95"/>
      <c r="EC166" s="95"/>
      <c r="ED166" s="95"/>
      <c r="EE166" s="95"/>
      <c r="EF166" s="95"/>
      <c r="EG166" s="95"/>
      <c r="EH166" s="95"/>
      <c r="EI166" s="95"/>
      <c r="EJ166" s="95"/>
      <c r="EK166" s="95"/>
      <c r="EL166" s="95"/>
      <c r="EM166" s="95"/>
      <c r="EN166" s="95"/>
      <c r="EO166" s="95"/>
      <c r="EP166" s="95"/>
      <c r="EQ166" s="95"/>
      <c r="ER166" s="95"/>
      <c r="ES166" s="95"/>
      <c r="ET166" s="95"/>
      <c r="EU166" s="95"/>
      <c r="EV166" s="95"/>
      <c r="EW166" s="95"/>
      <c r="EX166" s="95"/>
      <c r="EY166" s="95"/>
      <c r="EZ166" s="95"/>
      <c r="FA166" s="95"/>
      <c r="FB166" s="95"/>
      <c r="FC166" s="95"/>
      <c r="FD166" s="95"/>
      <c r="FE166" s="95"/>
      <c r="FF166" s="95"/>
      <c r="FG166" s="95"/>
      <c r="FH166" s="95"/>
      <c r="FI166" s="95"/>
      <c r="FJ166" s="95"/>
      <c r="FK166" s="95"/>
      <c r="FL166" s="95"/>
      <c r="FM166" s="95"/>
      <c r="FN166" s="95"/>
      <c r="FO166" s="95"/>
      <c r="FP166" s="95"/>
      <c r="FQ166" s="95"/>
      <c r="FR166" s="95"/>
      <c r="FS166" s="95"/>
      <c r="FT166" s="95"/>
      <c r="FU166" s="95"/>
      <c r="FV166" s="95"/>
      <c r="FW166" s="95"/>
      <c r="FX166" s="95"/>
      <c r="FY166" s="95"/>
      <c r="FZ166" s="95"/>
      <c r="GA166" s="95"/>
      <c r="GB166" s="95"/>
      <c r="GC166" s="95"/>
      <c r="GD166" s="95"/>
      <c r="GE166" s="95"/>
      <c r="GF166" s="95"/>
      <c r="GG166" s="95"/>
      <c r="GH166" s="95"/>
      <c r="GI166" s="95"/>
      <c r="GJ166" s="95"/>
      <c r="GK166" s="95"/>
      <c r="GL166" s="95"/>
      <c r="GM166" s="95"/>
      <c r="GN166" s="95"/>
      <c r="GO166" s="95"/>
      <c r="GP166" s="95"/>
      <c r="GQ166" s="95"/>
      <c r="GR166" s="95"/>
      <c r="GS166" s="95"/>
      <c r="GT166" s="95"/>
      <c r="GU166" s="95"/>
      <c r="GV166" s="95"/>
      <c r="GW166" s="95"/>
      <c r="GX166" s="95"/>
      <c r="GY166" s="95"/>
      <c r="GZ166" s="95"/>
      <c r="HA166" s="95"/>
      <c r="HB166" s="95"/>
      <c r="HC166" s="95"/>
      <c r="HD166" s="95"/>
      <c r="HE166" s="95"/>
      <c r="HF166" s="95"/>
      <c r="HG166" s="95"/>
      <c r="HH166" s="95"/>
      <c r="HI166" s="95"/>
      <c r="HJ166" s="95"/>
      <c r="HK166" s="95"/>
      <c r="HL166" s="95"/>
      <c r="HM166" s="95"/>
      <c r="HN166" s="95"/>
      <c r="HO166" s="95"/>
      <c r="HP166" s="95"/>
      <c r="HQ166" s="95"/>
      <c r="HR166" s="95"/>
      <c r="HS166" s="95"/>
      <c r="HT166" s="95"/>
      <c r="HU166" s="95"/>
      <c r="HV166" s="95"/>
      <c r="HW166" s="95"/>
      <c r="HX166" s="95"/>
      <c r="HY166" s="95"/>
      <c r="HZ166" s="95"/>
      <c r="IA166" s="95"/>
      <c r="IB166" s="95"/>
      <c r="IC166" s="95"/>
      <c r="ID166" s="95"/>
      <c r="IE166" s="95"/>
      <c r="IF166" s="95"/>
    </row>
    <row r="167" spans="1:240" s="120" customFormat="1" ht="31.5">
      <c r="A167" s="92">
        <v>12</v>
      </c>
      <c r="B167" s="40" t="s">
        <v>765</v>
      </c>
      <c r="C167" s="40"/>
      <c r="D167" s="45"/>
      <c r="E167" s="36" t="s">
        <v>80</v>
      </c>
      <c r="F167" s="106" t="s">
        <v>574</v>
      </c>
      <c r="G167" s="162" t="s">
        <v>513</v>
      </c>
      <c r="H167" s="36" t="s">
        <v>10</v>
      </c>
      <c r="I167" s="39">
        <v>2012</v>
      </c>
      <c r="J167" s="39">
        <v>2017</v>
      </c>
      <c r="K167" s="440" t="s">
        <v>183</v>
      </c>
      <c r="L167" s="44">
        <v>83944</v>
      </c>
      <c r="M167" s="44"/>
      <c r="N167" s="42">
        <v>55944</v>
      </c>
      <c r="O167" s="41">
        <f>25492+11000</f>
        <v>36492</v>
      </c>
      <c r="P167" s="41"/>
      <c r="Q167" s="42">
        <f>12100+11000</f>
        <v>23100</v>
      </c>
      <c r="R167" s="44"/>
      <c r="S167" s="44"/>
      <c r="T167" s="43">
        <v>1169</v>
      </c>
      <c r="U167" s="523" t="s">
        <v>767</v>
      </c>
      <c r="V167" s="566" t="s">
        <v>165</v>
      </c>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5"/>
      <c r="AY167" s="95"/>
      <c r="AZ167" s="95"/>
      <c r="BA167" s="95"/>
      <c r="BB167" s="95"/>
      <c r="BC167" s="95"/>
      <c r="BD167" s="95"/>
      <c r="BE167" s="95"/>
      <c r="BF167" s="95"/>
      <c r="BG167" s="95"/>
      <c r="BH167" s="95"/>
      <c r="BI167" s="95"/>
      <c r="BJ167" s="95"/>
      <c r="BK167" s="95"/>
      <c r="BL167" s="95"/>
      <c r="BM167" s="95"/>
      <c r="BN167" s="95"/>
      <c r="BO167" s="95"/>
      <c r="BP167" s="95"/>
      <c r="BQ167" s="95"/>
      <c r="BR167" s="95"/>
      <c r="BS167" s="95"/>
      <c r="BT167" s="95"/>
      <c r="BU167" s="95"/>
      <c r="BV167" s="95"/>
      <c r="BW167" s="95"/>
      <c r="BX167" s="95"/>
      <c r="BY167" s="95"/>
      <c r="BZ167" s="95"/>
      <c r="CA167" s="95"/>
      <c r="CB167" s="95"/>
      <c r="CC167" s="95"/>
      <c r="CD167" s="95"/>
      <c r="CE167" s="95"/>
      <c r="CF167" s="95"/>
      <c r="CG167" s="95"/>
      <c r="CH167" s="95"/>
      <c r="CI167" s="95"/>
      <c r="CJ167" s="95"/>
      <c r="CK167" s="95"/>
      <c r="CL167" s="95"/>
      <c r="CM167" s="95"/>
      <c r="CN167" s="95"/>
      <c r="CO167" s="95"/>
      <c r="CP167" s="95"/>
      <c r="CQ167" s="95"/>
      <c r="CR167" s="95"/>
      <c r="CS167" s="95"/>
      <c r="CT167" s="95"/>
      <c r="CU167" s="95"/>
      <c r="CV167" s="95"/>
      <c r="CW167" s="95"/>
      <c r="CX167" s="95"/>
      <c r="CY167" s="95"/>
      <c r="CZ167" s="95"/>
      <c r="DA167" s="95"/>
      <c r="DB167" s="95"/>
      <c r="DC167" s="95"/>
      <c r="DD167" s="95"/>
      <c r="DE167" s="95"/>
      <c r="DF167" s="95"/>
      <c r="DG167" s="95"/>
      <c r="DH167" s="95"/>
      <c r="DI167" s="95"/>
      <c r="DJ167" s="95"/>
      <c r="DK167" s="95"/>
      <c r="DL167" s="95"/>
      <c r="DM167" s="95"/>
      <c r="DN167" s="95"/>
      <c r="DO167" s="95"/>
      <c r="DP167" s="95"/>
      <c r="DQ167" s="95"/>
      <c r="DR167" s="95"/>
      <c r="DS167" s="95"/>
      <c r="DT167" s="95"/>
      <c r="DU167" s="95"/>
      <c r="DV167" s="95"/>
      <c r="DW167" s="95"/>
      <c r="DX167" s="95"/>
      <c r="DY167" s="95"/>
      <c r="DZ167" s="95"/>
      <c r="EA167" s="95"/>
      <c r="EB167" s="95"/>
      <c r="EC167" s="95"/>
      <c r="ED167" s="95"/>
      <c r="EE167" s="95"/>
      <c r="EF167" s="95"/>
      <c r="EG167" s="95"/>
      <c r="EH167" s="95"/>
      <c r="EI167" s="95"/>
      <c r="EJ167" s="95"/>
      <c r="EK167" s="95"/>
      <c r="EL167" s="95"/>
      <c r="EM167" s="95"/>
      <c r="EN167" s="95"/>
      <c r="EO167" s="95"/>
      <c r="EP167" s="95"/>
      <c r="EQ167" s="95"/>
      <c r="ER167" s="95"/>
      <c r="ES167" s="95"/>
      <c r="ET167" s="95"/>
      <c r="EU167" s="95"/>
      <c r="EV167" s="95"/>
      <c r="EW167" s="95"/>
      <c r="EX167" s="95"/>
      <c r="EY167" s="95"/>
      <c r="EZ167" s="95"/>
      <c r="FA167" s="95"/>
      <c r="FB167" s="95"/>
      <c r="FC167" s="95"/>
      <c r="FD167" s="95"/>
      <c r="FE167" s="95"/>
      <c r="FF167" s="95"/>
      <c r="FG167" s="95"/>
      <c r="FH167" s="95"/>
      <c r="FI167" s="95"/>
      <c r="FJ167" s="95"/>
      <c r="FK167" s="95"/>
      <c r="FL167" s="95"/>
      <c r="FM167" s="95"/>
      <c r="FN167" s="95"/>
      <c r="FO167" s="95"/>
      <c r="FP167" s="95"/>
      <c r="FQ167" s="95"/>
      <c r="FR167" s="95"/>
      <c r="FS167" s="95"/>
      <c r="FT167" s="95"/>
      <c r="FU167" s="95"/>
      <c r="FV167" s="95"/>
      <c r="FW167" s="95"/>
      <c r="FX167" s="95"/>
      <c r="FY167" s="95"/>
      <c r="FZ167" s="95"/>
      <c r="GA167" s="95"/>
      <c r="GB167" s="95"/>
      <c r="GC167" s="95"/>
      <c r="GD167" s="95"/>
      <c r="GE167" s="95"/>
      <c r="GF167" s="95"/>
      <c r="GG167" s="95"/>
      <c r="GH167" s="95"/>
      <c r="GI167" s="95"/>
      <c r="GJ167" s="95"/>
      <c r="GK167" s="95"/>
      <c r="GL167" s="95"/>
      <c r="GM167" s="95"/>
      <c r="GN167" s="95"/>
      <c r="GO167" s="95"/>
      <c r="GP167" s="95"/>
      <c r="GQ167" s="95"/>
      <c r="GR167" s="95"/>
      <c r="GS167" s="95"/>
      <c r="GT167" s="95"/>
      <c r="GU167" s="95"/>
      <c r="GV167" s="95"/>
      <c r="GW167" s="95"/>
      <c r="GX167" s="95"/>
      <c r="GY167" s="95"/>
      <c r="GZ167" s="95"/>
      <c r="HA167" s="95"/>
      <c r="HB167" s="95"/>
      <c r="HC167" s="95"/>
      <c r="HD167" s="95"/>
      <c r="HE167" s="95"/>
      <c r="HF167" s="95"/>
      <c r="HG167" s="95"/>
      <c r="HH167" s="95"/>
      <c r="HI167" s="95"/>
      <c r="HJ167" s="95"/>
      <c r="HK167" s="95"/>
      <c r="HL167" s="95"/>
      <c r="HM167" s="95"/>
      <c r="HN167" s="95"/>
      <c r="HO167" s="95"/>
      <c r="HP167" s="95"/>
      <c r="HQ167" s="95"/>
      <c r="HR167" s="95"/>
      <c r="HS167" s="95"/>
      <c r="HT167" s="95"/>
      <c r="HU167" s="95"/>
      <c r="HV167" s="95"/>
      <c r="HW167" s="95"/>
      <c r="HX167" s="95"/>
      <c r="HY167" s="95"/>
      <c r="HZ167" s="95"/>
      <c r="IA167" s="95"/>
      <c r="IB167" s="95"/>
      <c r="IC167" s="95"/>
      <c r="ID167" s="95"/>
      <c r="IE167" s="95"/>
      <c r="IF167" s="95"/>
    </row>
    <row r="168" spans="1:240" s="120" customFormat="1" ht="31.5">
      <c r="A168" s="92">
        <v>13</v>
      </c>
      <c r="B168" s="40" t="s">
        <v>167</v>
      </c>
      <c r="C168" s="40"/>
      <c r="D168" s="45"/>
      <c r="E168" s="36" t="s">
        <v>80</v>
      </c>
      <c r="F168" s="106" t="s">
        <v>574</v>
      </c>
      <c r="G168" s="162" t="s">
        <v>513</v>
      </c>
      <c r="H168" s="36" t="s">
        <v>537</v>
      </c>
      <c r="I168" s="39">
        <v>2013</v>
      </c>
      <c r="J168" s="39">
        <v>2018</v>
      </c>
      <c r="K168" s="440" t="s">
        <v>185</v>
      </c>
      <c r="L168" s="46">
        <v>141538</v>
      </c>
      <c r="M168" s="46"/>
      <c r="N168" s="42">
        <v>4900</v>
      </c>
      <c r="O168" s="46">
        <f>2500+4000</f>
        <v>6500</v>
      </c>
      <c r="P168" s="46"/>
      <c r="Q168" s="42">
        <f>500+1000</f>
        <v>1500</v>
      </c>
      <c r="R168" s="45"/>
      <c r="S168" s="45"/>
      <c r="T168" s="43">
        <v>2000</v>
      </c>
      <c r="U168" s="523" t="s">
        <v>966</v>
      </c>
      <c r="V168" s="51" t="s">
        <v>562</v>
      </c>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5"/>
      <c r="AY168" s="95"/>
      <c r="AZ168" s="95"/>
      <c r="BA168" s="95"/>
      <c r="BB168" s="95"/>
      <c r="BC168" s="95"/>
      <c r="BD168" s="95"/>
      <c r="BE168" s="95"/>
      <c r="BF168" s="95"/>
      <c r="BG168" s="95"/>
      <c r="BH168" s="95"/>
      <c r="BI168" s="95"/>
      <c r="BJ168" s="95"/>
      <c r="BK168" s="95"/>
      <c r="BL168" s="95"/>
      <c r="BM168" s="95"/>
      <c r="BN168" s="95"/>
      <c r="BO168" s="95"/>
      <c r="BP168" s="95"/>
      <c r="BQ168" s="95"/>
      <c r="BR168" s="95"/>
      <c r="BS168" s="95"/>
      <c r="BT168" s="95"/>
      <c r="BU168" s="95"/>
      <c r="BV168" s="95"/>
      <c r="BW168" s="95"/>
      <c r="BX168" s="95"/>
      <c r="BY168" s="95"/>
      <c r="BZ168" s="95"/>
      <c r="CA168" s="95"/>
      <c r="CB168" s="95"/>
      <c r="CC168" s="95"/>
      <c r="CD168" s="95"/>
      <c r="CE168" s="95"/>
      <c r="CF168" s="95"/>
      <c r="CG168" s="95"/>
      <c r="CH168" s="95"/>
      <c r="CI168" s="95"/>
      <c r="CJ168" s="95"/>
      <c r="CK168" s="95"/>
      <c r="CL168" s="95"/>
      <c r="CM168" s="95"/>
      <c r="CN168" s="95"/>
      <c r="CO168" s="95"/>
      <c r="CP168" s="95"/>
      <c r="CQ168" s="95"/>
      <c r="CR168" s="95"/>
      <c r="CS168" s="95"/>
      <c r="CT168" s="95"/>
      <c r="CU168" s="95"/>
      <c r="CV168" s="95"/>
      <c r="CW168" s="95"/>
      <c r="CX168" s="95"/>
      <c r="CY168" s="95"/>
      <c r="CZ168" s="95"/>
      <c r="DA168" s="95"/>
      <c r="DB168" s="95"/>
      <c r="DC168" s="95"/>
      <c r="DD168" s="95"/>
      <c r="DE168" s="95"/>
      <c r="DF168" s="95"/>
      <c r="DG168" s="95"/>
      <c r="DH168" s="95"/>
      <c r="DI168" s="95"/>
      <c r="DJ168" s="95"/>
      <c r="DK168" s="95"/>
      <c r="DL168" s="95"/>
      <c r="DM168" s="95"/>
      <c r="DN168" s="95"/>
      <c r="DO168" s="95"/>
      <c r="DP168" s="95"/>
      <c r="DQ168" s="95"/>
      <c r="DR168" s="95"/>
      <c r="DS168" s="95"/>
      <c r="DT168" s="95"/>
      <c r="DU168" s="95"/>
      <c r="DV168" s="95"/>
      <c r="DW168" s="95"/>
      <c r="DX168" s="95"/>
      <c r="DY168" s="95"/>
      <c r="DZ168" s="95"/>
      <c r="EA168" s="95"/>
      <c r="EB168" s="95"/>
      <c r="EC168" s="95"/>
      <c r="ED168" s="95"/>
      <c r="EE168" s="95"/>
      <c r="EF168" s="95"/>
      <c r="EG168" s="95"/>
      <c r="EH168" s="95"/>
      <c r="EI168" s="95"/>
      <c r="EJ168" s="95"/>
      <c r="EK168" s="95"/>
      <c r="EL168" s="95"/>
      <c r="EM168" s="95"/>
      <c r="EN168" s="95"/>
      <c r="EO168" s="95"/>
      <c r="EP168" s="95"/>
      <c r="EQ168" s="95"/>
      <c r="ER168" s="95"/>
      <c r="ES168" s="95"/>
      <c r="ET168" s="95"/>
      <c r="EU168" s="95"/>
      <c r="EV168" s="95"/>
      <c r="EW168" s="95"/>
      <c r="EX168" s="95"/>
      <c r="EY168" s="95"/>
      <c r="EZ168" s="95"/>
      <c r="FA168" s="95"/>
      <c r="FB168" s="95"/>
      <c r="FC168" s="95"/>
      <c r="FD168" s="95"/>
      <c r="FE168" s="95"/>
      <c r="FF168" s="95"/>
      <c r="FG168" s="95"/>
      <c r="FH168" s="95"/>
      <c r="FI168" s="95"/>
      <c r="FJ168" s="95"/>
      <c r="FK168" s="95"/>
      <c r="FL168" s="95"/>
      <c r="FM168" s="95"/>
      <c r="FN168" s="95"/>
      <c r="FO168" s="95"/>
      <c r="FP168" s="95"/>
      <c r="FQ168" s="95"/>
      <c r="FR168" s="95"/>
      <c r="FS168" s="95"/>
      <c r="FT168" s="95"/>
      <c r="FU168" s="95"/>
      <c r="FV168" s="95"/>
      <c r="FW168" s="95"/>
      <c r="FX168" s="95"/>
      <c r="FY168" s="95"/>
      <c r="FZ168" s="95"/>
      <c r="GA168" s="95"/>
      <c r="GB168" s="95"/>
      <c r="GC168" s="95"/>
      <c r="GD168" s="95"/>
      <c r="GE168" s="95"/>
      <c r="GF168" s="95"/>
      <c r="GG168" s="95"/>
      <c r="GH168" s="95"/>
      <c r="GI168" s="95"/>
      <c r="GJ168" s="95"/>
      <c r="GK168" s="95"/>
      <c r="GL168" s="95"/>
      <c r="GM168" s="95"/>
      <c r="GN168" s="95"/>
      <c r="GO168" s="95"/>
      <c r="GP168" s="95"/>
      <c r="GQ168" s="95"/>
      <c r="GR168" s="95"/>
      <c r="GS168" s="95"/>
      <c r="GT168" s="95"/>
      <c r="GU168" s="95"/>
      <c r="GV168" s="95"/>
      <c r="GW168" s="95"/>
      <c r="GX168" s="95"/>
      <c r="GY168" s="95"/>
      <c r="GZ168" s="95"/>
      <c r="HA168" s="95"/>
      <c r="HB168" s="95"/>
      <c r="HC168" s="95"/>
      <c r="HD168" s="95"/>
      <c r="HE168" s="95"/>
      <c r="HF168" s="95"/>
      <c r="HG168" s="95"/>
      <c r="HH168" s="95"/>
      <c r="HI168" s="95"/>
      <c r="HJ168" s="95"/>
      <c r="HK168" s="95"/>
      <c r="HL168" s="95"/>
      <c r="HM168" s="95"/>
      <c r="HN168" s="95"/>
      <c r="HO168" s="95"/>
      <c r="HP168" s="95"/>
      <c r="HQ168" s="95"/>
      <c r="HR168" s="95"/>
      <c r="HS168" s="95"/>
      <c r="HT168" s="95"/>
      <c r="HU168" s="95"/>
      <c r="HV168" s="95"/>
      <c r="HW168" s="95"/>
      <c r="HX168" s="95"/>
      <c r="HY168" s="95"/>
      <c r="HZ168" s="95"/>
      <c r="IA168" s="95"/>
      <c r="IB168" s="95"/>
      <c r="IC168" s="95"/>
      <c r="ID168" s="95"/>
      <c r="IE168" s="95"/>
      <c r="IF168" s="95"/>
    </row>
    <row r="169" spans="1:240" s="120" customFormat="1" ht="63">
      <c r="A169" s="92">
        <v>14</v>
      </c>
      <c r="B169" s="40" t="s">
        <v>168</v>
      </c>
      <c r="C169" s="40"/>
      <c r="D169" s="45"/>
      <c r="E169" s="36" t="s">
        <v>80</v>
      </c>
      <c r="F169" s="106" t="s">
        <v>574</v>
      </c>
      <c r="G169" s="162" t="s">
        <v>513</v>
      </c>
      <c r="H169" s="53" t="s">
        <v>15</v>
      </c>
      <c r="I169" s="39">
        <v>2013</v>
      </c>
      <c r="J169" s="39">
        <v>2018</v>
      </c>
      <c r="K169" s="440" t="s">
        <v>186</v>
      </c>
      <c r="L169" s="46">
        <v>24536</v>
      </c>
      <c r="M169" s="46"/>
      <c r="N169" s="42">
        <v>4237</v>
      </c>
      <c r="O169" s="46">
        <f>3100+2000+3500</f>
        <v>8600</v>
      </c>
      <c r="P169" s="46"/>
      <c r="Q169" s="42">
        <v>2000</v>
      </c>
      <c r="R169" s="54"/>
      <c r="S169" s="54"/>
      <c r="T169" s="43">
        <v>2000</v>
      </c>
      <c r="U169" s="523" t="s">
        <v>753</v>
      </c>
      <c r="V169" s="51" t="s">
        <v>569</v>
      </c>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5"/>
      <c r="AY169" s="95"/>
      <c r="AZ169" s="95"/>
      <c r="BA169" s="95"/>
      <c r="BB169" s="95"/>
      <c r="BC169" s="95"/>
      <c r="BD169" s="95"/>
      <c r="BE169" s="95"/>
      <c r="BF169" s="95"/>
      <c r="BG169" s="95"/>
      <c r="BH169" s="95"/>
      <c r="BI169" s="95"/>
      <c r="BJ169" s="95"/>
      <c r="BK169" s="95"/>
      <c r="BL169" s="95"/>
      <c r="BM169" s="95"/>
      <c r="BN169" s="95"/>
      <c r="BO169" s="95"/>
      <c r="BP169" s="95"/>
      <c r="BQ169" s="95"/>
      <c r="BR169" s="95"/>
      <c r="BS169" s="95"/>
      <c r="BT169" s="95"/>
      <c r="BU169" s="95"/>
      <c r="BV169" s="95"/>
      <c r="BW169" s="95"/>
      <c r="BX169" s="95"/>
      <c r="BY169" s="95"/>
      <c r="BZ169" s="95"/>
      <c r="CA169" s="95"/>
      <c r="CB169" s="95"/>
      <c r="CC169" s="95"/>
      <c r="CD169" s="95"/>
      <c r="CE169" s="95"/>
      <c r="CF169" s="95"/>
      <c r="CG169" s="95"/>
      <c r="CH169" s="95"/>
      <c r="CI169" s="95"/>
      <c r="CJ169" s="95"/>
      <c r="CK169" s="95"/>
      <c r="CL169" s="95"/>
      <c r="CM169" s="95"/>
      <c r="CN169" s="95"/>
      <c r="CO169" s="95"/>
      <c r="CP169" s="95"/>
      <c r="CQ169" s="95"/>
      <c r="CR169" s="95"/>
      <c r="CS169" s="95"/>
      <c r="CT169" s="95"/>
      <c r="CU169" s="95"/>
      <c r="CV169" s="95"/>
      <c r="CW169" s="95"/>
      <c r="CX169" s="95"/>
      <c r="CY169" s="95"/>
      <c r="CZ169" s="95"/>
      <c r="DA169" s="95"/>
      <c r="DB169" s="95"/>
      <c r="DC169" s="95"/>
      <c r="DD169" s="95"/>
      <c r="DE169" s="95"/>
      <c r="DF169" s="95"/>
      <c r="DG169" s="95"/>
      <c r="DH169" s="95"/>
      <c r="DI169" s="95"/>
      <c r="DJ169" s="95"/>
      <c r="DK169" s="95"/>
      <c r="DL169" s="95"/>
      <c r="DM169" s="95"/>
      <c r="DN169" s="95"/>
      <c r="DO169" s="95"/>
      <c r="DP169" s="95"/>
      <c r="DQ169" s="95"/>
      <c r="DR169" s="95"/>
      <c r="DS169" s="95"/>
      <c r="DT169" s="95"/>
      <c r="DU169" s="95"/>
      <c r="DV169" s="95"/>
      <c r="DW169" s="95"/>
      <c r="DX169" s="95"/>
      <c r="DY169" s="95"/>
      <c r="DZ169" s="95"/>
      <c r="EA169" s="95"/>
      <c r="EB169" s="95"/>
      <c r="EC169" s="95"/>
      <c r="ED169" s="95"/>
      <c r="EE169" s="95"/>
      <c r="EF169" s="95"/>
      <c r="EG169" s="95"/>
      <c r="EH169" s="95"/>
      <c r="EI169" s="95"/>
      <c r="EJ169" s="95"/>
      <c r="EK169" s="95"/>
      <c r="EL169" s="95"/>
      <c r="EM169" s="95"/>
      <c r="EN169" s="95"/>
      <c r="EO169" s="95"/>
      <c r="EP169" s="95"/>
      <c r="EQ169" s="95"/>
      <c r="ER169" s="95"/>
      <c r="ES169" s="95"/>
      <c r="ET169" s="95"/>
      <c r="EU169" s="95"/>
      <c r="EV169" s="95"/>
      <c r="EW169" s="95"/>
      <c r="EX169" s="95"/>
      <c r="EY169" s="95"/>
      <c r="EZ169" s="95"/>
      <c r="FA169" s="95"/>
      <c r="FB169" s="95"/>
      <c r="FC169" s="95"/>
      <c r="FD169" s="95"/>
      <c r="FE169" s="95"/>
      <c r="FF169" s="95"/>
      <c r="FG169" s="95"/>
      <c r="FH169" s="95"/>
      <c r="FI169" s="95"/>
      <c r="FJ169" s="95"/>
      <c r="FK169" s="95"/>
      <c r="FL169" s="95"/>
      <c r="FM169" s="95"/>
      <c r="FN169" s="95"/>
      <c r="FO169" s="95"/>
      <c r="FP169" s="95"/>
      <c r="FQ169" s="95"/>
      <c r="FR169" s="95"/>
      <c r="FS169" s="95"/>
      <c r="FT169" s="95"/>
      <c r="FU169" s="95"/>
      <c r="FV169" s="95"/>
      <c r="FW169" s="95"/>
      <c r="FX169" s="95"/>
      <c r="FY169" s="95"/>
      <c r="FZ169" s="95"/>
      <c r="GA169" s="95"/>
      <c r="GB169" s="95"/>
      <c r="GC169" s="95"/>
      <c r="GD169" s="95"/>
      <c r="GE169" s="95"/>
      <c r="GF169" s="95"/>
      <c r="GG169" s="95"/>
      <c r="GH169" s="95"/>
      <c r="GI169" s="95"/>
      <c r="GJ169" s="95"/>
      <c r="GK169" s="95"/>
      <c r="GL169" s="95"/>
      <c r="GM169" s="95"/>
      <c r="GN169" s="95"/>
      <c r="GO169" s="95"/>
      <c r="GP169" s="95"/>
      <c r="GQ169" s="95"/>
      <c r="GR169" s="95"/>
      <c r="GS169" s="95"/>
      <c r="GT169" s="95"/>
      <c r="GU169" s="95"/>
      <c r="GV169" s="95"/>
      <c r="GW169" s="95"/>
      <c r="GX169" s="95"/>
      <c r="GY169" s="95"/>
      <c r="GZ169" s="95"/>
      <c r="HA169" s="95"/>
      <c r="HB169" s="95"/>
      <c r="HC169" s="95"/>
      <c r="HD169" s="95"/>
      <c r="HE169" s="95"/>
      <c r="HF169" s="95"/>
      <c r="HG169" s="95"/>
      <c r="HH169" s="95"/>
      <c r="HI169" s="95"/>
      <c r="HJ169" s="95"/>
      <c r="HK169" s="95"/>
      <c r="HL169" s="95"/>
      <c r="HM169" s="95"/>
      <c r="HN169" s="95"/>
      <c r="HO169" s="95"/>
      <c r="HP169" s="95"/>
      <c r="HQ169" s="95"/>
      <c r="HR169" s="95"/>
      <c r="HS169" s="95"/>
      <c r="HT169" s="95"/>
      <c r="HU169" s="95"/>
      <c r="HV169" s="95"/>
      <c r="HW169" s="95"/>
      <c r="HX169" s="95"/>
      <c r="HY169" s="95"/>
      <c r="HZ169" s="95"/>
      <c r="IA169" s="95"/>
      <c r="IB169" s="95"/>
      <c r="IC169" s="95"/>
      <c r="ID169" s="95"/>
      <c r="IE169" s="95"/>
      <c r="IF169" s="95"/>
    </row>
    <row r="170" spans="1:240" s="120" customFormat="1" ht="47.25">
      <c r="A170" s="92">
        <v>15</v>
      </c>
      <c r="B170" s="48" t="s">
        <v>179</v>
      </c>
      <c r="C170" s="48"/>
      <c r="D170" s="443"/>
      <c r="E170" s="36" t="s">
        <v>80</v>
      </c>
      <c r="F170" s="334" t="s">
        <v>575</v>
      </c>
      <c r="G170" s="162" t="s">
        <v>513</v>
      </c>
      <c r="H170" s="36" t="s">
        <v>537</v>
      </c>
      <c r="I170" s="39">
        <v>2015</v>
      </c>
      <c r="J170" s="39">
        <v>2018</v>
      </c>
      <c r="K170" s="442" t="s">
        <v>196</v>
      </c>
      <c r="L170" s="42">
        <v>6339</v>
      </c>
      <c r="M170" s="42"/>
      <c r="N170" s="42">
        <v>6339</v>
      </c>
      <c r="O170" s="42">
        <v>1000</v>
      </c>
      <c r="P170" s="42"/>
      <c r="Q170" s="542">
        <v>1000</v>
      </c>
      <c r="R170" s="43"/>
      <c r="S170" s="43"/>
      <c r="T170" s="43">
        <v>2500</v>
      </c>
      <c r="U170" s="523" t="s">
        <v>767</v>
      </c>
      <c r="V170" s="197"/>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5"/>
      <c r="AY170" s="95"/>
      <c r="AZ170" s="95"/>
      <c r="BA170" s="95"/>
      <c r="BB170" s="95"/>
      <c r="BC170" s="95"/>
      <c r="BD170" s="95"/>
      <c r="BE170" s="95"/>
      <c r="BF170" s="95"/>
      <c r="BG170" s="95"/>
      <c r="BH170" s="95"/>
      <c r="BI170" s="95"/>
      <c r="BJ170" s="95"/>
      <c r="BK170" s="95"/>
      <c r="BL170" s="95"/>
      <c r="BM170" s="95"/>
      <c r="BN170" s="95"/>
      <c r="BO170" s="95"/>
      <c r="BP170" s="95"/>
      <c r="BQ170" s="95"/>
      <c r="BR170" s="95"/>
      <c r="BS170" s="95"/>
      <c r="BT170" s="95"/>
      <c r="BU170" s="95"/>
      <c r="BV170" s="95"/>
      <c r="BW170" s="95"/>
      <c r="BX170" s="95"/>
      <c r="BY170" s="95"/>
      <c r="BZ170" s="95"/>
      <c r="CA170" s="95"/>
      <c r="CB170" s="95"/>
      <c r="CC170" s="95"/>
      <c r="CD170" s="95"/>
      <c r="CE170" s="95"/>
      <c r="CF170" s="95"/>
      <c r="CG170" s="95"/>
      <c r="CH170" s="95"/>
      <c r="CI170" s="95"/>
      <c r="CJ170" s="95"/>
      <c r="CK170" s="95"/>
      <c r="CL170" s="95"/>
      <c r="CM170" s="95"/>
      <c r="CN170" s="95"/>
      <c r="CO170" s="95"/>
      <c r="CP170" s="95"/>
      <c r="CQ170" s="95"/>
      <c r="CR170" s="95"/>
      <c r="CS170" s="95"/>
      <c r="CT170" s="95"/>
      <c r="CU170" s="95"/>
      <c r="CV170" s="95"/>
      <c r="CW170" s="95"/>
      <c r="CX170" s="95"/>
      <c r="CY170" s="95"/>
      <c r="CZ170" s="95"/>
      <c r="DA170" s="95"/>
      <c r="DB170" s="95"/>
      <c r="DC170" s="95"/>
      <c r="DD170" s="95"/>
      <c r="DE170" s="95"/>
      <c r="DF170" s="95"/>
      <c r="DG170" s="95"/>
      <c r="DH170" s="95"/>
      <c r="DI170" s="95"/>
      <c r="DJ170" s="95"/>
      <c r="DK170" s="95"/>
      <c r="DL170" s="95"/>
      <c r="DM170" s="95"/>
      <c r="DN170" s="95"/>
      <c r="DO170" s="95"/>
      <c r="DP170" s="95"/>
      <c r="DQ170" s="95"/>
      <c r="DR170" s="95"/>
      <c r="DS170" s="95"/>
      <c r="DT170" s="95"/>
      <c r="DU170" s="95"/>
      <c r="DV170" s="95"/>
      <c r="DW170" s="95"/>
      <c r="DX170" s="95"/>
      <c r="DY170" s="95"/>
      <c r="DZ170" s="95"/>
      <c r="EA170" s="95"/>
      <c r="EB170" s="95"/>
      <c r="EC170" s="95"/>
      <c r="ED170" s="95"/>
      <c r="EE170" s="95"/>
      <c r="EF170" s="95"/>
      <c r="EG170" s="95"/>
      <c r="EH170" s="95"/>
      <c r="EI170" s="95"/>
      <c r="EJ170" s="95"/>
      <c r="EK170" s="95"/>
      <c r="EL170" s="95"/>
      <c r="EM170" s="95"/>
      <c r="EN170" s="95"/>
      <c r="EO170" s="95"/>
      <c r="EP170" s="95"/>
      <c r="EQ170" s="95"/>
      <c r="ER170" s="95"/>
      <c r="ES170" s="95"/>
      <c r="ET170" s="95"/>
      <c r="EU170" s="95"/>
      <c r="EV170" s="95"/>
      <c r="EW170" s="95"/>
      <c r="EX170" s="95"/>
      <c r="EY170" s="95"/>
      <c r="EZ170" s="95"/>
      <c r="FA170" s="95"/>
      <c r="FB170" s="95"/>
      <c r="FC170" s="95"/>
      <c r="FD170" s="95"/>
      <c r="FE170" s="95"/>
      <c r="FF170" s="95"/>
      <c r="FG170" s="95"/>
      <c r="FH170" s="95"/>
      <c r="FI170" s="95"/>
      <c r="FJ170" s="95"/>
      <c r="FK170" s="95"/>
      <c r="FL170" s="95"/>
      <c r="FM170" s="95"/>
      <c r="FN170" s="95"/>
      <c r="FO170" s="95"/>
      <c r="FP170" s="95"/>
      <c r="FQ170" s="95"/>
      <c r="FR170" s="95"/>
      <c r="FS170" s="95"/>
      <c r="FT170" s="95"/>
      <c r="FU170" s="95"/>
      <c r="FV170" s="95"/>
      <c r="FW170" s="95"/>
      <c r="FX170" s="95"/>
      <c r="FY170" s="95"/>
      <c r="FZ170" s="95"/>
      <c r="GA170" s="95"/>
      <c r="GB170" s="95"/>
      <c r="GC170" s="95"/>
      <c r="GD170" s="95"/>
      <c r="GE170" s="95"/>
      <c r="GF170" s="95"/>
      <c r="GG170" s="95"/>
      <c r="GH170" s="95"/>
      <c r="GI170" s="95"/>
      <c r="GJ170" s="95"/>
      <c r="GK170" s="95"/>
      <c r="GL170" s="95"/>
      <c r="GM170" s="95"/>
      <c r="GN170" s="95"/>
      <c r="GO170" s="95"/>
      <c r="GP170" s="95"/>
      <c r="GQ170" s="95"/>
      <c r="GR170" s="95"/>
      <c r="GS170" s="95"/>
      <c r="GT170" s="95"/>
      <c r="GU170" s="95"/>
      <c r="GV170" s="95"/>
      <c r="GW170" s="95"/>
      <c r="GX170" s="95"/>
      <c r="GY170" s="95"/>
      <c r="GZ170" s="95"/>
      <c r="HA170" s="95"/>
      <c r="HB170" s="95"/>
      <c r="HC170" s="95"/>
      <c r="HD170" s="95"/>
      <c r="HE170" s="95"/>
      <c r="HF170" s="95"/>
      <c r="HG170" s="95"/>
      <c r="HH170" s="95"/>
      <c r="HI170" s="95"/>
      <c r="HJ170" s="95"/>
      <c r="HK170" s="95"/>
      <c r="HL170" s="95"/>
      <c r="HM170" s="95"/>
      <c r="HN170" s="95"/>
      <c r="HO170" s="95"/>
      <c r="HP170" s="95"/>
      <c r="HQ170" s="95"/>
      <c r="HR170" s="95"/>
      <c r="HS170" s="95"/>
      <c r="HT170" s="95"/>
      <c r="HU170" s="95"/>
      <c r="HV170" s="95"/>
      <c r="HW170" s="95"/>
      <c r="HX170" s="95"/>
      <c r="HY170" s="95"/>
      <c r="HZ170" s="95"/>
      <c r="IA170" s="95"/>
      <c r="IB170" s="95"/>
      <c r="IC170" s="95"/>
      <c r="ID170" s="95"/>
      <c r="IE170" s="95"/>
      <c r="IF170" s="95"/>
    </row>
    <row r="171" spans="1:240" s="22" customFormat="1" ht="39" customHeight="1">
      <c r="A171" s="13">
        <v>16</v>
      </c>
      <c r="B171" s="19" t="s">
        <v>177</v>
      </c>
      <c r="C171" s="19"/>
      <c r="D171" s="543"/>
      <c r="E171" s="16" t="s">
        <v>80</v>
      </c>
      <c r="F171" s="21" t="s">
        <v>575</v>
      </c>
      <c r="G171" s="536" t="s">
        <v>513</v>
      </c>
      <c r="H171" s="16" t="s">
        <v>537</v>
      </c>
      <c r="I171" s="18">
        <v>2016</v>
      </c>
      <c r="J171" s="18">
        <v>2020</v>
      </c>
      <c r="K171" s="544" t="s">
        <v>194</v>
      </c>
      <c r="L171" s="539">
        <v>14404</v>
      </c>
      <c r="M171" s="539"/>
      <c r="N171" s="539">
        <v>14404</v>
      </c>
      <c r="O171" s="539">
        <v>2800</v>
      </c>
      <c r="P171" s="539"/>
      <c r="Q171" s="539">
        <v>2800</v>
      </c>
      <c r="R171" s="545"/>
      <c r="S171" s="545"/>
      <c r="T171" s="540">
        <v>3000</v>
      </c>
      <c r="U171" s="546" t="s">
        <v>767</v>
      </c>
      <c r="V171" s="567"/>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3"/>
      <c r="AY171" s="23"/>
      <c r="AZ171" s="23"/>
      <c r="BA171" s="23"/>
      <c r="BB171" s="23"/>
      <c r="BC171" s="23"/>
      <c r="BD171" s="23"/>
      <c r="BE171" s="23"/>
      <c r="BF171" s="23"/>
      <c r="BG171" s="23"/>
      <c r="BH171" s="23"/>
      <c r="BI171" s="23"/>
      <c r="BJ171" s="23"/>
      <c r="BK171" s="23"/>
      <c r="BL171" s="23"/>
      <c r="BM171" s="23"/>
      <c r="BN171" s="23"/>
      <c r="BO171" s="23"/>
      <c r="BP171" s="23"/>
      <c r="BQ171" s="23"/>
      <c r="BR171" s="23"/>
      <c r="BS171" s="23"/>
      <c r="BT171" s="23"/>
      <c r="BU171" s="23"/>
      <c r="BV171" s="23"/>
      <c r="BW171" s="23"/>
      <c r="BX171" s="23"/>
      <c r="BY171" s="23"/>
      <c r="BZ171" s="23"/>
      <c r="CA171" s="23"/>
      <c r="CB171" s="23"/>
      <c r="CC171" s="23"/>
      <c r="CD171" s="23"/>
      <c r="CE171" s="23"/>
      <c r="CF171" s="23"/>
      <c r="CG171" s="23"/>
      <c r="CH171" s="23"/>
      <c r="CI171" s="23"/>
      <c r="CJ171" s="23"/>
      <c r="CK171" s="23"/>
      <c r="CL171" s="23"/>
      <c r="CM171" s="23"/>
      <c r="CN171" s="23"/>
      <c r="CO171" s="23"/>
      <c r="CP171" s="23"/>
      <c r="CQ171" s="23"/>
      <c r="CR171" s="23"/>
      <c r="CS171" s="23"/>
      <c r="CT171" s="23"/>
      <c r="CU171" s="23"/>
      <c r="CV171" s="23"/>
      <c r="CW171" s="23"/>
      <c r="CX171" s="23"/>
      <c r="CY171" s="23"/>
      <c r="CZ171" s="23"/>
      <c r="DA171" s="23"/>
      <c r="DB171" s="23"/>
      <c r="DC171" s="23"/>
      <c r="DD171" s="23"/>
      <c r="DE171" s="23"/>
      <c r="DF171" s="23"/>
      <c r="DG171" s="23"/>
      <c r="DH171" s="23"/>
      <c r="DI171" s="23"/>
      <c r="DJ171" s="23"/>
      <c r="DK171" s="23"/>
      <c r="DL171" s="23"/>
      <c r="DM171" s="23"/>
      <c r="DN171" s="23"/>
      <c r="DO171" s="23"/>
      <c r="DP171" s="23"/>
      <c r="DQ171" s="23"/>
      <c r="DR171" s="23"/>
      <c r="DS171" s="23"/>
      <c r="DT171" s="23"/>
      <c r="DU171" s="23"/>
      <c r="DV171" s="23"/>
      <c r="DW171" s="23"/>
      <c r="DX171" s="23"/>
      <c r="DY171" s="23"/>
      <c r="DZ171" s="23"/>
      <c r="EA171" s="23"/>
      <c r="EB171" s="23"/>
      <c r="EC171" s="23"/>
      <c r="ED171" s="23"/>
      <c r="EE171" s="23"/>
      <c r="EF171" s="23"/>
      <c r="EG171" s="23"/>
      <c r="EH171" s="23"/>
      <c r="EI171" s="23"/>
      <c r="EJ171" s="23"/>
      <c r="EK171" s="23"/>
      <c r="EL171" s="23"/>
      <c r="EM171" s="23"/>
      <c r="EN171" s="23"/>
      <c r="EO171" s="23"/>
      <c r="EP171" s="23"/>
      <c r="EQ171" s="23"/>
      <c r="ER171" s="23"/>
      <c r="ES171" s="23"/>
      <c r="ET171" s="23"/>
      <c r="EU171" s="23"/>
      <c r="EV171" s="23"/>
      <c r="EW171" s="23"/>
      <c r="EX171" s="23"/>
      <c r="EY171" s="23"/>
      <c r="EZ171" s="23"/>
      <c r="FA171" s="23"/>
      <c r="FB171" s="23"/>
      <c r="FC171" s="23"/>
      <c r="FD171" s="23"/>
      <c r="FE171" s="23"/>
      <c r="FF171" s="23"/>
      <c r="FG171" s="23"/>
      <c r="FH171" s="23"/>
      <c r="FI171" s="23"/>
      <c r="FJ171" s="23"/>
      <c r="FK171" s="23"/>
      <c r="FL171" s="23"/>
      <c r="FM171" s="23"/>
      <c r="FN171" s="23"/>
      <c r="FO171" s="23"/>
      <c r="FP171" s="23"/>
      <c r="FQ171" s="23"/>
      <c r="FR171" s="23"/>
      <c r="FS171" s="23"/>
      <c r="FT171" s="23"/>
      <c r="FU171" s="23"/>
      <c r="FV171" s="23"/>
      <c r="FW171" s="23"/>
      <c r="FX171" s="23"/>
      <c r="FY171" s="23"/>
      <c r="FZ171" s="23"/>
      <c r="GA171" s="23"/>
      <c r="GB171" s="23"/>
      <c r="GC171" s="23"/>
      <c r="GD171" s="23"/>
      <c r="GE171" s="23"/>
      <c r="GF171" s="23"/>
      <c r="GG171" s="23"/>
      <c r="GH171" s="23"/>
      <c r="GI171" s="23"/>
      <c r="GJ171" s="23"/>
      <c r="GK171" s="23"/>
      <c r="GL171" s="23"/>
      <c r="GM171" s="23"/>
      <c r="GN171" s="23"/>
      <c r="GO171" s="23"/>
      <c r="GP171" s="23"/>
      <c r="GQ171" s="23"/>
      <c r="GR171" s="23"/>
      <c r="GS171" s="23"/>
      <c r="GT171" s="23"/>
      <c r="GU171" s="23"/>
      <c r="GV171" s="23"/>
      <c r="GW171" s="23"/>
      <c r="GX171" s="23"/>
      <c r="GY171" s="23"/>
      <c r="GZ171" s="23"/>
      <c r="HA171" s="23"/>
      <c r="HB171" s="23"/>
      <c r="HC171" s="23"/>
      <c r="HD171" s="23"/>
      <c r="HE171" s="23"/>
      <c r="HF171" s="23"/>
      <c r="HG171" s="23"/>
      <c r="HH171" s="23"/>
      <c r="HI171" s="23"/>
      <c r="HJ171" s="23"/>
      <c r="HK171" s="23"/>
      <c r="HL171" s="23"/>
      <c r="HM171" s="23"/>
      <c r="HN171" s="23"/>
      <c r="HO171" s="23"/>
      <c r="HP171" s="23"/>
      <c r="HQ171" s="23"/>
      <c r="HR171" s="23"/>
      <c r="HS171" s="23"/>
      <c r="HT171" s="23"/>
      <c r="HU171" s="23"/>
      <c r="HV171" s="23"/>
      <c r="HW171" s="23"/>
      <c r="HX171" s="23"/>
      <c r="HY171" s="23"/>
      <c r="HZ171" s="23"/>
      <c r="IA171" s="23"/>
      <c r="IB171" s="23"/>
      <c r="IC171" s="23"/>
      <c r="ID171" s="23"/>
      <c r="IE171" s="23"/>
      <c r="IF171" s="23"/>
    </row>
    <row r="172" spans="1:240" s="24" customFormat="1" ht="63">
      <c r="A172" s="13">
        <v>17</v>
      </c>
      <c r="B172" s="547" t="s">
        <v>175</v>
      </c>
      <c r="C172" s="547"/>
      <c r="D172" s="548"/>
      <c r="E172" s="549" t="s">
        <v>514</v>
      </c>
      <c r="F172" s="21" t="s">
        <v>575</v>
      </c>
      <c r="G172" s="536" t="s">
        <v>513</v>
      </c>
      <c r="H172" s="16" t="s">
        <v>537</v>
      </c>
      <c r="I172" s="18">
        <v>2017</v>
      </c>
      <c r="J172" s="18">
        <v>2021</v>
      </c>
      <c r="K172" s="544" t="s">
        <v>193</v>
      </c>
      <c r="L172" s="539">
        <v>13861</v>
      </c>
      <c r="M172" s="550"/>
      <c r="N172" s="539">
        <f>L172</f>
        <v>13861</v>
      </c>
      <c r="O172" s="539"/>
      <c r="P172" s="539"/>
      <c r="Q172" s="543"/>
      <c r="R172" s="545"/>
      <c r="S172" s="545"/>
      <c r="T172" s="540">
        <v>1000</v>
      </c>
      <c r="U172" s="546" t="s">
        <v>756</v>
      </c>
      <c r="V172" s="567" t="s">
        <v>176</v>
      </c>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3"/>
      <c r="AY172" s="23"/>
      <c r="AZ172" s="23"/>
      <c r="BA172" s="23"/>
      <c r="BB172" s="23"/>
      <c r="BC172" s="23"/>
      <c r="BD172" s="23"/>
      <c r="BE172" s="23"/>
      <c r="BF172" s="23"/>
      <c r="BG172" s="23"/>
      <c r="BH172" s="23"/>
      <c r="BI172" s="23"/>
      <c r="BJ172" s="23"/>
      <c r="BK172" s="23"/>
      <c r="BL172" s="23"/>
      <c r="BM172" s="23"/>
      <c r="BN172" s="23"/>
      <c r="BO172" s="23"/>
      <c r="BP172" s="23"/>
      <c r="BQ172" s="23"/>
      <c r="BR172" s="23"/>
      <c r="BS172" s="23"/>
      <c r="BT172" s="23"/>
      <c r="BU172" s="23"/>
      <c r="BV172" s="23"/>
      <c r="BW172" s="23"/>
      <c r="BX172" s="23"/>
      <c r="BY172" s="23"/>
      <c r="BZ172" s="23"/>
      <c r="CA172" s="23"/>
      <c r="CB172" s="23"/>
      <c r="CC172" s="23"/>
      <c r="CD172" s="23"/>
      <c r="CE172" s="23"/>
      <c r="CF172" s="23"/>
      <c r="CG172" s="23"/>
      <c r="CH172" s="23"/>
      <c r="CI172" s="23"/>
      <c r="CJ172" s="23"/>
      <c r="CK172" s="23"/>
      <c r="CL172" s="23"/>
      <c r="CM172" s="23"/>
      <c r="CN172" s="23"/>
      <c r="CO172" s="23"/>
      <c r="CP172" s="23"/>
      <c r="CQ172" s="23"/>
      <c r="CR172" s="23"/>
      <c r="CS172" s="23"/>
      <c r="CT172" s="23"/>
      <c r="CU172" s="23"/>
      <c r="CV172" s="23"/>
      <c r="CW172" s="23"/>
      <c r="CX172" s="23"/>
      <c r="CY172" s="23"/>
      <c r="CZ172" s="23"/>
      <c r="DA172" s="23"/>
      <c r="DB172" s="23"/>
      <c r="DC172" s="23"/>
      <c r="DD172" s="23"/>
      <c r="DE172" s="23"/>
      <c r="DF172" s="23"/>
      <c r="DG172" s="23"/>
      <c r="DH172" s="23"/>
      <c r="DI172" s="23"/>
      <c r="DJ172" s="23"/>
      <c r="DK172" s="23"/>
      <c r="DL172" s="23"/>
      <c r="DM172" s="23"/>
      <c r="DN172" s="23"/>
      <c r="DO172" s="23"/>
      <c r="DP172" s="23"/>
      <c r="DQ172" s="23"/>
      <c r="DR172" s="23"/>
      <c r="DS172" s="23"/>
      <c r="DT172" s="23"/>
      <c r="DU172" s="23"/>
      <c r="DV172" s="23"/>
      <c r="DW172" s="23"/>
      <c r="DX172" s="23"/>
      <c r="DY172" s="23"/>
      <c r="DZ172" s="23"/>
      <c r="EA172" s="23"/>
      <c r="EB172" s="23"/>
      <c r="EC172" s="23"/>
      <c r="ED172" s="23"/>
      <c r="EE172" s="23"/>
      <c r="EF172" s="23"/>
      <c r="EG172" s="23"/>
      <c r="EH172" s="23"/>
      <c r="EI172" s="23"/>
      <c r="EJ172" s="23"/>
      <c r="EK172" s="23"/>
      <c r="EL172" s="23"/>
      <c r="EM172" s="23"/>
      <c r="EN172" s="23"/>
      <c r="EO172" s="23"/>
      <c r="EP172" s="23"/>
      <c r="EQ172" s="23"/>
      <c r="ER172" s="23"/>
      <c r="ES172" s="23"/>
      <c r="ET172" s="23"/>
      <c r="EU172" s="23"/>
      <c r="EV172" s="23"/>
      <c r="EW172" s="23"/>
      <c r="EX172" s="23"/>
      <c r="EY172" s="23"/>
      <c r="EZ172" s="23"/>
      <c r="FA172" s="23"/>
      <c r="FB172" s="23"/>
      <c r="FC172" s="23"/>
      <c r="FD172" s="23"/>
      <c r="FE172" s="23"/>
      <c r="FF172" s="23"/>
      <c r="FG172" s="23"/>
      <c r="FH172" s="23"/>
      <c r="FI172" s="23"/>
      <c r="FJ172" s="23"/>
      <c r="FK172" s="23"/>
      <c r="FL172" s="23"/>
      <c r="FM172" s="23"/>
      <c r="FN172" s="23"/>
      <c r="FO172" s="23"/>
      <c r="FP172" s="23"/>
      <c r="FQ172" s="23"/>
      <c r="FR172" s="23"/>
      <c r="FS172" s="23"/>
      <c r="FT172" s="23"/>
      <c r="FU172" s="23"/>
      <c r="FV172" s="23"/>
      <c r="FW172" s="23"/>
      <c r="FX172" s="23"/>
      <c r="FY172" s="23"/>
      <c r="FZ172" s="23"/>
      <c r="GA172" s="23"/>
      <c r="GB172" s="23"/>
      <c r="GC172" s="23"/>
      <c r="GD172" s="23"/>
      <c r="GE172" s="23"/>
      <c r="GF172" s="23"/>
      <c r="GG172" s="23"/>
      <c r="GH172" s="23"/>
      <c r="GI172" s="23"/>
      <c r="GJ172" s="23"/>
      <c r="GK172" s="23"/>
      <c r="GL172" s="23"/>
      <c r="GM172" s="23"/>
      <c r="GN172" s="23"/>
      <c r="GO172" s="23"/>
      <c r="GP172" s="23"/>
      <c r="GQ172" s="23"/>
      <c r="GR172" s="23"/>
      <c r="GS172" s="23"/>
      <c r="GT172" s="23"/>
      <c r="GU172" s="23"/>
      <c r="GV172" s="23"/>
      <c r="GW172" s="23"/>
      <c r="GX172" s="23"/>
      <c r="GY172" s="23"/>
      <c r="GZ172" s="23"/>
      <c r="HA172" s="23"/>
      <c r="HB172" s="23"/>
      <c r="HC172" s="23"/>
      <c r="HD172" s="23"/>
      <c r="HE172" s="23"/>
      <c r="HF172" s="23"/>
      <c r="HG172" s="23"/>
      <c r="HH172" s="23"/>
      <c r="HI172" s="23"/>
      <c r="HJ172" s="23"/>
      <c r="HK172" s="23"/>
      <c r="HL172" s="23"/>
      <c r="HM172" s="23"/>
      <c r="HN172" s="23"/>
      <c r="HO172" s="23"/>
      <c r="HP172" s="23"/>
      <c r="HQ172" s="23"/>
      <c r="HR172" s="23"/>
      <c r="HS172" s="23"/>
      <c r="HT172" s="23"/>
      <c r="HU172" s="23"/>
      <c r="HV172" s="23"/>
      <c r="HW172" s="23"/>
      <c r="HX172" s="23"/>
      <c r="HY172" s="23"/>
      <c r="HZ172" s="23"/>
      <c r="IA172" s="23"/>
      <c r="IB172" s="23"/>
      <c r="IC172" s="23"/>
      <c r="ID172" s="23"/>
      <c r="IE172" s="23"/>
      <c r="IF172" s="23"/>
    </row>
    <row r="173" spans="1:240" s="101" customFormat="1" ht="24" customHeight="1">
      <c r="A173" s="102" t="s">
        <v>649</v>
      </c>
      <c r="B173" s="97" t="s">
        <v>710</v>
      </c>
      <c r="C173" s="98"/>
      <c r="D173" s="98"/>
      <c r="E173" s="25"/>
      <c r="F173" s="25"/>
      <c r="G173" s="25"/>
      <c r="H173" s="25"/>
      <c r="I173" s="25"/>
      <c r="J173" s="25"/>
      <c r="K173" s="77"/>
      <c r="L173" s="88">
        <f>SUBTOTAL(109,L174:L179)</f>
        <v>58152</v>
      </c>
      <c r="M173" s="88">
        <f t="shared" ref="M173:T173" si="18">SUBTOTAL(109,M174:M179)</f>
        <v>0</v>
      </c>
      <c r="N173" s="88">
        <f t="shared" si="18"/>
        <v>41527</v>
      </c>
      <c r="O173" s="88">
        <f t="shared" si="18"/>
        <v>38427</v>
      </c>
      <c r="P173" s="88">
        <f t="shared" si="18"/>
        <v>13000</v>
      </c>
      <c r="Q173" s="88">
        <f t="shared" si="18"/>
        <v>22907</v>
      </c>
      <c r="R173" s="88">
        <f t="shared" si="18"/>
        <v>6882</v>
      </c>
      <c r="S173" s="88">
        <f t="shared" si="18"/>
        <v>0</v>
      </c>
      <c r="T173" s="88">
        <f t="shared" si="18"/>
        <v>5697</v>
      </c>
      <c r="U173" s="99"/>
      <c r="V173" s="25"/>
    </row>
    <row r="174" spans="1:240" s="101" customFormat="1" ht="57.75" customHeight="1">
      <c r="A174" s="92">
        <v>1</v>
      </c>
      <c r="B174" s="140" t="s">
        <v>227</v>
      </c>
      <c r="C174" s="141" t="s">
        <v>572</v>
      </c>
      <c r="D174" s="142">
        <v>8310</v>
      </c>
      <c r="E174" s="25" t="s">
        <v>71</v>
      </c>
      <c r="F174" s="27" t="s">
        <v>573</v>
      </c>
      <c r="G174" s="27"/>
      <c r="H174" s="66" t="s">
        <v>15</v>
      </c>
      <c r="I174" s="29">
        <v>2013</v>
      </c>
      <c r="J174" s="29">
        <v>2015</v>
      </c>
      <c r="K174" s="179" t="s">
        <v>228</v>
      </c>
      <c r="L174" s="128">
        <v>14270</v>
      </c>
      <c r="M174" s="128"/>
      <c r="N174" s="128">
        <f>L174</f>
        <v>14270</v>
      </c>
      <c r="O174" s="128">
        <v>7637</v>
      </c>
      <c r="P174" s="128"/>
      <c r="Q174" s="128">
        <v>7637</v>
      </c>
      <c r="R174" s="128"/>
      <c r="S174" s="128"/>
      <c r="T174" s="128">
        <v>673</v>
      </c>
      <c r="U174" s="477" t="s">
        <v>808</v>
      </c>
      <c r="V174" s="28" t="s">
        <v>839</v>
      </c>
    </row>
    <row r="175" spans="1:240" s="101" customFormat="1" ht="55.5" customHeight="1">
      <c r="A175" s="92">
        <v>2</v>
      </c>
      <c r="B175" s="144" t="s">
        <v>232</v>
      </c>
      <c r="C175" s="115" t="s">
        <v>578</v>
      </c>
      <c r="D175" s="145">
        <v>7987</v>
      </c>
      <c r="E175" s="25" t="s">
        <v>71</v>
      </c>
      <c r="F175" s="27" t="s">
        <v>573</v>
      </c>
      <c r="G175" s="27"/>
      <c r="H175" s="146" t="s">
        <v>85</v>
      </c>
      <c r="I175" s="29">
        <v>2014</v>
      </c>
      <c r="J175" s="29">
        <v>2016</v>
      </c>
      <c r="K175" s="180" t="s">
        <v>233</v>
      </c>
      <c r="L175" s="128">
        <v>7933</v>
      </c>
      <c r="M175" s="128"/>
      <c r="N175" s="128">
        <v>7933</v>
      </c>
      <c r="O175" s="128">
        <v>4800</v>
      </c>
      <c r="P175" s="128"/>
      <c r="Q175" s="128">
        <f>O175</f>
        <v>4800</v>
      </c>
      <c r="R175" s="128"/>
      <c r="S175" s="128"/>
      <c r="T175" s="128">
        <v>1548</v>
      </c>
      <c r="U175" s="477" t="s">
        <v>752</v>
      </c>
      <c r="V175" s="28" t="s">
        <v>841</v>
      </c>
    </row>
    <row r="176" spans="1:240" s="104" customFormat="1" ht="59.25" customHeight="1">
      <c r="A176" s="92">
        <v>3</v>
      </c>
      <c r="B176" s="144" t="s">
        <v>234</v>
      </c>
      <c r="C176" s="115" t="s">
        <v>579</v>
      </c>
      <c r="D176" s="145">
        <v>6447</v>
      </c>
      <c r="E176" s="25" t="s">
        <v>71</v>
      </c>
      <c r="F176" s="27" t="s">
        <v>573</v>
      </c>
      <c r="G176" s="27"/>
      <c r="H176" s="28" t="s">
        <v>24</v>
      </c>
      <c r="I176" s="29">
        <v>2015</v>
      </c>
      <c r="J176" s="29">
        <v>2017</v>
      </c>
      <c r="K176" s="180" t="s">
        <v>235</v>
      </c>
      <c r="L176" s="128">
        <v>6507</v>
      </c>
      <c r="M176" s="128"/>
      <c r="N176" s="128">
        <v>6507</v>
      </c>
      <c r="O176" s="128">
        <v>2500</v>
      </c>
      <c r="P176" s="128"/>
      <c r="Q176" s="128">
        <v>2500</v>
      </c>
      <c r="R176" s="128">
        <v>3947</v>
      </c>
      <c r="S176" s="128"/>
      <c r="T176" s="128">
        <v>1974</v>
      </c>
      <c r="U176" s="477" t="s">
        <v>758</v>
      </c>
      <c r="V176" s="28" t="s">
        <v>840</v>
      </c>
      <c r="W176" s="101"/>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c r="BR176" s="101"/>
      <c r="BS176" s="101"/>
      <c r="BT176" s="101"/>
      <c r="BU176" s="101"/>
      <c r="BV176" s="101"/>
      <c r="BW176" s="101"/>
      <c r="BX176" s="101"/>
      <c r="BY176" s="101"/>
      <c r="BZ176" s="101"/>
      <c r="CA176" s="101"/>
      <c r="CB176" s="101"/>
      <c r="CC176" s="101"/>
      <c r="CD176" s="101"/>
      <c r="CE176" s="101"/>
      <c r="CF176" s="101"/>
      <c r="CG176" s="101"/>
      <c r="CH176" s="101"/>
      <c r="CI176" s="101"/>
      <c r="CJ176" s="101"/>
      <c r="CK176" s="101"/>
      <c r="CL176" s="101"/>
      <c r="CM176" s="101"/>
      <c r="CN176" s="101"/>
      <c r="CO176" s="101"/>
      <c r="CP176" s="101"/>
      <c r="CQ176" s="101"/>
      <c r="CR176" s="101"/>
      <c r="CS176" s="101"/>
      <c r="CT176" s="101"/>
      <c r="CU176" s="101"/>
      <c r="CV176" s="101"/>
      <c r="CW176" s="101"/>
      <c r="CX176" s="101"/>
      <c r="CY176" s="101"/>
      <c r="CZ176" s="101"/>
      <c r="DA176" s="101"/>
      <c r="DB176" s="101"/>
      <c r="DC176" s="101"/>
      <c r="DD176" s="101"/>
      <c r="DE176" s="101"/>
      <c r="DF176" s="101"/>
      <c r="DG176" s="101"/>
      <c r="DH176" s="101"/>
      <c r="DI176" s="101"/>
      <c r="DJ176" s="101"/>
      <c r="DK176" s="101"/>
      <c r="DL176" s="101"/>
      <c r="DM176" s="101"/>
      <c r="DN176" s="101"/>
      <c r="DO176" s="101"/>
      <c r="DP176" s="101"/>
      <c r="DQ176" s="101"/>
      <c r="DR176" s="101"/>
      <c r="DS176" s="101"/>
      <c r="DT176" s="101"/>
      <c r="DU176" s="101"/>
      <c r="DV176" s="101"/>
      <c r="DW176" s="101"/>
      <c r="DX176" s="101"/>
      <c r="DY176" s="101"/>
      <c r="DZ176" s="101"/>
      <c r="EA176" s="101"/>
      <c r="EB176" s="101"/>
      <c r="EC176" s="101"/>
      <c r="ED176" s="101"/>
      <c r="EE176" s="101"/>
      <c r="EF176" s="101"/>
      <c r="EG176" s="101"/>
      <c r="EH176" s="101"/>
      <c r="EI176" s="101"/>
      <c r="EJ176" s="101"/>
      <c r="EK176" s="101"/>
      <c r="EL176" s="101"/>
      <c r="EM176" s="101"/>
      <c r="EN176" s="101"/>
      <c r="EO176" s="101"/>
      <c r="EP176" s="101"/>
      <c r="EQ176" s="101"/>
      <c r="ER176" s="101"/>
      <c r="ES176" s="101"/>
      <c r="ET176" s="101"/>
      <c r="EU176" s="101"/>
      <c r="EV176" s="101"/>
      <c r="EW176" s="101"/>
      <c r="EX176" s="101"/>
      <c r="EY176" s="101"/>
      <c r="EZ176" s="101"/>
      <c r="FA176" s="101"/>
      <c r="FB176" s="101"/>
      <c r="FC176" s="101"/>
      <c r="FD176" s="101"/>
      <c r="FE176" s="101"/>
      <c r="FF176" s="101"/>
      <c r="FG176" s="101"/>
      <c r="FH176" s="101"/>
      <c r="FI176" s="101"/>
      <c r="FJ176" s="101"/>
      <c r="FK176" s="101"/>
      <c r="FL176" s="101"/>
      <c r="FM176" s="101"/>
      <c r="FN176" s="101"/>
      <c r="FO176" s="101"/>
      <c r="FP176" s="101"/>
      <c r="FQ176" s="101"/>
      <c r="FR176" s="101"/>
      <c r="FS176" s="101"/>
      <c r="FT176" s="101"/>
      <c r="FU176" s="101"/>
      <c r="FV176" s="101"/>
      <c r="FW176" s="101"/>
      <c r="FX176" s="101"/>
      <c r="FY176" s="101"/>
      <c r="FZ176" s="101"/>
      <c r="GA176" s="101"/>
      <c r="GB176" s="101"/>
      <c r="GC176" s="101"/>
      <c r="GD176" s="101"/>
      <c r="GE176" s="101"/>
      <c r="GF176" s="101"/>
      <c r="GG176" s="101"/>
      <c r="GH176" s="101"/>
      <c r="GI176" s="101"/>
      <c r="GJ176" s="101"/>
      <c r="GK176" s="101"/>
      <c r="GL176" s="101"/>
      <c r="GM176" s="101"/>
      <c r="GN176" s="101"/>
      <c r="GO176" s="101"/>
      <c r="GP176" s="101"/>
      <c r="GQ176" s="101"/>
      <c r="GR176" s="101"/>
      <c r="GS176" s="101"/>
      <c r="GT176" s="101"/>
      <c r="GU176" s="101"/>
      <c r="GV176" s="101"/>
      <c r="GW176" s="101"/>
      <c r="GX176" s="101"/>
      <c r="GY176" s="101"/>
      <c r="GZ176" s="101"/>
      <c r="HA176" s="101"/>
      <c r="HB176" s="101"/>
      <c r="HC176" s="101"/>
      <c r="HD176" s="101"/>
      <c r="HE176" s="101"/>
      <c r="HF176" s="101"/>
      <c r="HG176" s="101"/>
      <c r="HH176" s="101"/>
      <c r="HI176" s="101"/>
      <c r="HJ176" s="101"/>
      <c r="HK176" s="101"/>
      <c r="HL176" s="101"/>
      <c r="HM176" s="101"/>
      <c r="HN176" s="101"/>
      <c r="HO176" s="101"/>
      <c r="HP176" s="101"/>
      <c r="HQ176" s="101"/>
      <c r="HR176" s="101"/>
      <c r="HS176" s="101"/>
      <c r="HT176" s="101"/>
      <c r="HU176" s="101"/>
      <c r="HV176" s="101"/>
      <c r="HW176" s="101"/>
      <c r="HX176" s="101"/>
      <c r="HY176" s="101"/>
      <c r="HZ176" s="101"/>
      <c r="IA176" s="101"/>
      <c r="IB176" s="101"/>
      <c r="IC176" s="101"/>
      <c r="ID176" s="101"/>
      <c r="IE176" s="101"/>
      <c r="IF176" s="101"/>
    </row>
    <row r="177" spans="1:240" s="112" customFormat="1" ht="47.25">
      <c r="A177" s="92">
        <v>4</v>
      </c>
      <c r="B177" s="108" t="s">
        <v>645</v>
      </c>
      <c r="C177" s="108"/>
      <c r="D177" s="152"/>
      <c r="E177" s="25" t="s">
        <v>80</v>
      </c>
      <c r="F177" s="26" t="s">
        <v>573</v>
      </c>
      <c r="G177" s="26"/>
      <c r="H177" s="25" t="s">
        <v>57</v>
      </c>
      <c r="I177" s="29">
        <v>2014</v>
      </c>
      <c r="J177" s="29">
        <v>2015</v>
      </c>
      <c r="K177" s="502" t="s">
        <v>646</v>
      </c>
      <c r="L177" s="159">
        <v>16625</v>
      </c>
      <c r="M177" s="159"/>
      <c r="N177" s="93"/>
      <c r="O177" s="134">
        <v>13000</v>
      </c>
      <c r="P177" s="134">
        <v>13000</v>
      </c>
      <c r="Q177" s="118"/>
      <c r="R177" s="35">
        <v>1433</v>
      </c>
      <c r="S177" s="35"/>
      <c r="T177" s="35">
        <v>541</v>
      </c>
      <c r="U177" s="499" t="s">
        <v>751</v>
      </c>
      <c r="V177" s="559" t="s">
        <v>815</v>
      </c>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c r="CU177" s="120"/>
      <c r="CV177" s="120"/>
      <c r="CW177" s="120"/>
      <c r="CX177" s="120"/>
      <c r="CY177" s="120"/>
      <c r="CZ177" s="120"/>
      <c r="DA177" s="120"/>
      <c r="DB177" s="120"/>
      <c r="DC177" s="120"/>
      <c r="DD177" s="120"/>
      <c r="DE177" s="120"/>
      <c r="DF177" s="120"/>
      <c r="DG177" s="120"/>
      <c r="DH177" s="120"/>
      <c r="DI177" s="120"/>
      <c r="DJ177" s="120"/>
      <c r="DK177" s="120"/>
      <c r="DL177" s="120"/>
      <c r="DM177" s="120"/>
      <c r="DN177" s="120"/>
      <c r="DO177" s="120"/>
      <c r="DP177" s="120"/>
      <c r="DQ177" s="120"/>
      <c r="DR177" s="120"/>
      <c r="DS177" s="120"/>
      <c r="DT177" s="120"/>
      <c r="DU177" s="120"/>
      <c r="DV177" s="120"/>
      <c r="DW177" s="120"/>
      <c r="DX177" s="120"/>
      <c r="DY177" s="120"/>
      <c r="DZ177" s="120"/>
      <c r="EA177" s="120"/>
      <c r="EB177" s="120"/>
      <c r="EC177" s="120"/>
      <c r="ED177" s="120"/>
      <c r="EE177" s="120"/>
      <c r="EF177" s="120"/>
      <c r="EG177" s="120"/>
      <c r="EH177" s="120"/>
      <c r="EI177" s="120"/>
      <c r="EJ177" s="120"/>
      <c r="EK177" s="120"/>
      <c r="EL177" s="120"/>
      <c r="EM177" s="120"/>
      <c r="EN177" s="120"/>
      <c r="EO177" s="120"/>
      <c r="EP177" s="120"/>
      <c r="EQ177" s="120"/>
      <c r="ER177" s="120"/>
      <c r="ES177" s="120"/>
      <c r="ET177" s="120"/>
      <c r="EU177" s="120"/>
      <c r="EV177" s="120"/>
      <c r="EW177" s="120"/>
      <c r="EX177" s="120"/>
      <c r="EY177" s="120"/>
      <c r="EZ177" s="120"/>
      <c r="FA177" s="120"/>
      <c r="FB177" s="120"/>
      <c r="FC177" s="120"/>
      <c r="FD177" s="120"/>
      <c r="FE177" s="120"/>
      <c r="FF177" s="120"/>
      <c r="FG177" s="120"/>
      <c r="FH177" s="120"/>
      <c r="FI177" s="120"/>
      <c r="FJ177" s="120"/>
      <c r="FK177" s="120"/>
      <c r="FL177" s="120"/>
      <c r="FM177" s="120"/>
      <c r="FN177" s="120"/>
      <c r="FO177" s="120"/>
      <c r="FP177" s="120"/>
      <c r="FQ177" s="120"/>
      <c r="FR177" s="120"/>
      <c r="FS177" s="120"/>
      <c r="FT177" s="120"/>
      <c r="FU177" s="120"/>
      <c r="FV177" s="120"/>
      <c r="FW177" s="120"/>
      <c r="FX177" s="120"/>
      <c r="FY177" s="120"/>
      <c r="FZ177" s="120"/>
      <c r="GA177" s="120"/>
      <c r="GB177" s="120"/>
      <c r="GC177" s="120"/>
      <c r="GD177" s="120"/>
      <c r="GE177" s="120"/>
      <c r="GF177" s="120"/>
      <c r="GG177" s="120"/>
      <c r="GH177" s="120"/>
      <c r="GI177" s="120"/>
      <c r="GJ177" s="120"/>
      <c r="GK177" s="120"/>
      <c r="GL177" s="120"/>
      <c r="GM177" s="120"/>
      <c r="GN177" s="120"/>
      <c r="GO177" s="120"/>
      <c r="GP177" s="120"/>
      <c r="GQ177" s="120"/>
      <c r="GR177" s="120"/>
      <c r="GS177" s="120"/>
      <c r="GT177" s="120"/>
      <c r="GU177" s="120"/>
      <c r="GV177" s="120"/>
      <c r="GW177" s="120"/>
      <c r="GX177" s="120"/>
      <c r="GY177" s="120"/>
      <c r="GZ177" s="120"/>
      <c r="HA177" s="120"/>
      <c r="HB177" s="120"/>
      <c r="HC177" s="120"/>
      <c r="HD177" s="120"/>
      <c r="HE177" s="120"/>
      <c r="HF177" s="120"/>
      <c r="HG177" s="120"/>
      <c r="HH177" s="120"/>
      <c r="HI177" s="120"/>
      <c r="HJ177" s="120"/>
      <c r="HK177" s="120"/>
      <c r="HL177" s="120"/>
      <c r="HM177" s="120"/>
      <c r="HN177" s="120"/>
      <c r="HO177" s="120"/>
      <c r="HP177" s="120"/>
      <c r="HQ177" s="120"/>
      <c r="HR177" s="120"/>
      <c r="HS177" s="120"/>
      <c r="HT177" s="120"/>
      <c r="HU177" s="120"/>
      <c r="HV177" s="120"/>
      <c r="HW177" s="120"/>
      <c r="HX177" s="120"/>
      <c r="HY177" s="120"/>
      <c r="HZ177" s="120"/>
      <c r="IA177" s="120"/>
      <c r="IB177" s="120"/>
      <c r="IC177" s="120"/>
      <c r="ID177" s="120"/>
      <c r="IE177" s="120"/>
      <c r="IF177" s="120"/>
    </row>
    <row r="178" spans="1:240" s="120" customFormat="1" ht="57.75" customHeight="1">
      <c r="A178" s="37">
        <v>5</v>
      </c>
      <c r="B178" s="119" t="s">
        <v>129</v>
      </c>
      <c r="C178" s="119" t="s">
        <v>570</v>
      </c>
      <c r="D178" s="142">
        <v>5876</v>
      </c>
      <c r="E178" s="36" t="s">
        <v>107</v>
      </c>
      <c r="F178" s="105" t="s">
        <v>573</v>
      </c>
      <c r="G178" s="105"/>
      <c r="H178" s="51" t="s">
        <v>24</v>
      </c>
      <c r="I178" s="39">
        <v>2015</v>
      </c>
      <c r="J178" s="39">
        <v>2017</v>
      </c>
      <c r="K178" s="185" t="s">
        <v>130</v>
      </c>
      <c r="L178" s="132">
        <v>5928</v>
      </c>
      <c r="M178" s="132"/>
      <c r="N178" s="107">
        <v>5928</v>
      </c>
      <c r="O178" s="132">
        <v>4570</v>
      </c>
      <c r="P178" s="132"/>
      <c r="Q178" s="132">
        <v>4570</v>
      </c>
      <c r="R178" s="35">
        <v>1306</v>
      </c>
      <c r="S178" s="35"/>
      <c r="T178" s="35">
        <v>765</v>
      </c>
      <c r="U178" s="109" t="s">
        <v>842</v>
      </c>
      <c r="V178" s="559" t="s">
        <v>940</v>
      </c>
    </row>
    <row r="179" spans="1:240" s="104" customFormat="1" ht="70.5" customHeight="1">
      <c r="A179" s="92">
        <v>6</v>
      </c>
      <c r="B179" s="114" t="s">
        <v>149</v>
      </c>
      <c r="C179" s="108" t="s">
        <v>611</v>
      </c>
      <c r="D179" s="142">
        <v>6115.8639999999996</v>
      </c>
      <c r="E179" s="25" t="s">
        <v>71</v>
      </c>
      <c r="F179" s="26" t="s">
        <v>573</v>
      </c>
      <c r="G179" s="26"/>
      <c r="H179" s="66" t="s">
        <v>15</v>
      </c>
      <c r="I179" s="158" t="s">
        <v>518</v>
      </c>
      <c r="J179" s="158" t="s">
        <v>517</v>
      </c>
      <c r="K179" s="170" t="s">
        <v>519</v>
      </c>
      <c r="L179" s="111">
        <v>6889</v>
      </c>
      <c r="M179" s="111"/>
      <c r="N179" s="111">
        <v>6889</v>
      </c>
      <c r="O179" s="111">
        <v>5920</v>
      </c>
      <c r="P179" s="111"/>
      <c r="Q179" s="111">
        <v>3400</v>
      </c>
      <c r="R179" s="93">
        <v>196</v>
      </c>
      <c r="S179" s="93"/>
      <c r="T179" s="35">
        <v>196</v>
      </c>
      <c r="U179" s="499" t="s">
        <v>753</v>
      </c>
      <c r="V179" s="28" t="s">
        <v>843</v>
      </c>
      <c r="W179" s="101"/>
      <c r="X179" s="101"/>
      <c r="Y179" s="101"/>
      <c r="Z179" s="101"/>
      <c r="AA179" s="101"/>
      <c r="AB179" s="101"/>
      <c r="AC179" s="101"/>
      <c r="AD179" s="101"/>
      <c r="AE179" s="101"/>
      <c r="AF179" s="101"/>
      <c r="AG179" s="101"/>
      <c r="AH179" s="101"/>
      <c r="AI179" s="101"/>
      <c r="AJ179" s="101"/>
      <c r="AK179" s="101"/>
      <c r="AL179" s="101"/>
      <c r="AM179" s="101"/>
      <c r="AN179" s="101"/>
      <c r="AO179" s="101"/>
      <c r="AP179" s="101"/>
      <c r="AQ179" s="101"/>
      <c r="AR179" s="101"/>
      <c r="AS179" s="101"/>
      <c r="AT179" s="101"/>
      <c r="AU179" s="101"/>
      <c r="AV179" s="101"/>
      <c r="AW179" s="101"/>
      <c r="AX179" s="101"/>
      <c r="AY179" s="101"/>
      <c r="AZ179" s="101"/>
      <c r="BA179" s="101"/>
      <c r="BB179" s="101"/>
      <c r="BC179" s="101"/>
      <c r="BD179" s="101"/>
      <c r="BE179" s="101"/>
      <c r="BF179" s="101"/>
      <c r="BG179" s="101"/>
      <c r="BH179" s="101"/>
      <c r="BI179" s="101"/>
      <c r="BJ179" s="101"/>
      <c r="BK179" s="101"/>
      <c r="BL179" s="101"/>
      <c r="BM179" s="101"/>
      <c r="BN179" s="101"/>
      <c r="BO179" s="101"/>
      <c r="BP179" s="101"/>
      <c r="BQ179" s="101"/>
      <c r="BR179" s="101"/>
      <c r="BS179" s="101"/>
      <c r="BT179" s="101"/>
      <c r="BU179" s="101"/>
      <c r="BV179" s="101"/>
      <c r="BW179" s="101"/>
      <c r="BX179" s="101"/>
      <c r="BY179" s="101"/>
      <c r="BZ179" s="101"/>
      <c r="CA179" s="101"/>
      <c r="CB179" s="101"/>
      <c r="CC179" s="101"/>
      <c r="CD179" s="101"/>
      <c r="CE179" s="101"/>
      <c r="CF179" s="101"/>
      <c r="CG179" s="101"/>
      <c r="CH179" s="101"/>
      <c r="CI179" s="101"/>
      <c r="CJ179" s="101"/>
      <c r="CK179" s="101"/>
      <c r="CL179" s="101"/>
      <c r="CM179" s="101"/>
      <c r="CN179" s="101"/>
      <c r="CO179" s="101"/>
      <c r="CP179" s="101"/>
      <c r="CQ179" s="101"/>
      <c r="CR179" s="101"/>
      <c r="CS179" s="101"/>
      <c r="CT179" s="101"/>
      <c r="CU179" s="101"/>
      <c r="CV179" s="101"/>
      <c r="CW179" s="101"/>
      <c r="CX179" s="101"/>
      <c r="CY179" s="101"/>
      <c r="CZ179" s="101"/>
      <c r="DA179" s="101"/>
      <c r="DB179" s="101"/>
      <c r="DC179" s="101"/>
      <c r="DD179" s="101"/>
      <c r="DE179" s="101"/>
      <c r="DF179" s="101"/>
      <c r="DG179" s="101"/>
      <c r="DH179" s="101"/>
      <c r="DI179" s="101"/>
      <c r="DJ179" s="101"/>
      <c r="DK179" s="101"/>
      <c r="DL179" s="101"/>
      <c r="DM179" s="101"/>
      <c r="DN179" s="101"/>
      <c r="DO179" s="101"/>
      <c r="DP179" s="101"/>
      <c r="DQ179" s="101"/>
      <c r="DR179" s="101"/>
      <c r="DS179" s="101"/>
      <c r="DT179" s="101"/>
      <c r="DU179" s="101"/>
      <c r="DV179" s="101"/>
      <c r="DW179" s="101"/>
      <c r="DX179" s="101"/>
      <c r="DY179" s="101"/>
      <c r="DZ179" s="101"/>
      <c r="EA179" s="101"/>
      <c r="EB179" s="101"/>
      <c r="EC179" s="101"/>
      <c r="ED179" s="101"/>
      <c r="EE179" s="101"/>
      <c r="EF179" s="101"/>
      <c r="EG179" s="101"/>
      <c r="EH179" s="101"/>
      <c r="EI179" s="101"/>
      <c r="EJ179" s="101"/>
      <c r="EK179" s="101"/>
      <c r="EL179" s="101"/>
      <c r="EM179" s="101"/>
      <c r="EN179" s="101"/>
      <c r="EO179" s="101"/>
      <c r="EP179" s="101"/>
      <c r="EQ179" s="101"/>
      <c r="ER179" s="101"/>
      <c r="ES179" s="101"/>
      <c r="ET179" s="101"/>
      <c r="EU179" s="101"/>
      <c r="EV179" s="101"/>
      <c r="EW179" s="101"/>
      <c r="EX179" s="101"/>
      <c r="EY179" s="101"/>
      <c r="EZ179" s="101"/>
      <c r="FA179" s="101"/>
      <c r="FB179" s="101"/>
      <c r="FC179" s="101"/>
      <c r="FD179" s="101"/>
      <c r="FE179" s="101"/>
      <c r="FF179" s="101"/>
      <c r="FG179" s="101"/>
      <c r="FH179" s="101"/>
      <c r="FI179" s="101"/>
      <c r="FJ179" s="101"/>
      <c r="FK179" s="101"/>
      <c r="FL179" s="101"/>
      <c r="FM179" s="101"/>
      <c r="FN179" s="101"/>
      <c r="FO179" s="101"/>
      <c r="FP179" s="101"/>
      <c r="FQ179" s="101"/>
      <c r="FR179" s="101"/>
      <c r="FS179" s="101"/>
      <c r="FT179" s="101"/>
      <c r="FU179" s="101"/>
      <c r="FV179" s="101"/>
      <c r="FW179" s="101"/>
      <c r="FX179" s="101"/>
      <c r="FY179" s="101"/>
      <c r="FZ179" s="101"/>
      <c r="GA179" s="101"/>
      <c r="GB179" s="101"/>
      <c r="GC179" s="101"/>
      <c r="GD179" s="101"/>
      <c r="GE179" s="101"/>
      <c r="GF179" s="101"/>
      <c r="GG179" s="101"/>
      <c r="GH179" s="101"/>
      <c r="GI179" s="101"/>
      <c r="GJ179" s="101"/>
      <c r="GK179" s="101"/>
      <c r="GL179" s="101"/>
      <c r="GM179" s="101"/>
      <c r="GN179" s="101"/>
      <c r="GO179" s="101"/>
      <c r="GP179" s="101"/>
      <c r="GQ179" s="101"/>
      <c r="GR179" s="101"/>
      <c r="GS179" s="101"/>
      <c r="GT179" s="101"/>
      <c r="GU179" s="101"/>
      <c r="GV179" s="101"/>
      <c r="GW179" s="101"/>
      <c r="GX179" s="101"/>
      <c r="GY179" s="101"/>
      <c r="GZ179" s="101"/>
      <c r="HA179" s="101"/>
      <c r="HB179" s="101"/>
      <c r="HC179" s="101"/>
      <c r="HD179" s="101"/>
      <c r="HE179" s="101"/>
      <c r="HF179" s="101"/>
      <c r="HG179" s="101"/>
      <c r="HH179" s="101"/>
      <c r="HI179" s="101"/>
      <c r="HJ179" s="101"/>
      <c r="HK179" s="101"/>
      <c r="HL179" s="101"/>
      <c r="HM179" s="101"/>
      <c r="HN179" s="101"/>
      <c r="HO179" s="101"/>
      <c r="HP179" s="101"/>
      <c r="HQ179" s="101"/>
      <c r="HR179" s="101"/>
      <c r="HS179" s="101"/>
      <c r="HT179" s="101"/>
      <c r="HU179" s="101"/>
      <c r="HV179" s="101"/>
      <c r="HW179" s="101"/>
      <c r="HX179" s="101"/>
      <c r="HY179" s="101"/>
      <c r="HZ179" s="101"/>
      <c r="IA179" s="101"/>
      <c r="IB179" s="101"/>
      <c r="IC179" s="101"/>
      <c r="ID179" s="101"/>
      <c r="IE179" s="101"/>
      <c r="IF179" s="101"/>
    </row>
    <row r="180" spans="1:240" s="120" customFormat="1" ht="24.75" customHeight="1">
      <c r="A180" s="86" t="s">
        <v>701</v>
      </c>
      <c r="B180" s="195" t="s">
        <v>812</v>
      </c>
      <c r="C180" s="195"/>
      <c r="D180" s="196"/>
      <c r="E180" s="197"/>
      <c r="F180" s="198"/>
      <c r="G180" s="199"/>
      <c r="H180" s="450"/>
      <c r="I180" s="38"/>
      <c r="J180" s="38"/>
      <c r="K180" s="200"/>
      <c r="L180" s="88">
        <f>SUBTOTAL(109,L181:L188)</f>
        <v>180090</v>
      </c>
      <c r="M180" s="88">
        <f t="shared" ref="M180:T180" si="19">SUBTOTAL(109,M181:M188)</f>
        <v>0</v>
      </c>
      <c r="N180" s="88">
        <f t="shared" si="19"/>
        <v>64908</v>
      </c>
      <c r="O180" s="88">
        <f t="shared" si="19"/>
        <v>156028</v>
      </c>
      <c r="P180" s="88">
        <f t="shared" si="19"/>
        <v>0</v>
      </c>
      <c r="Q180" s="88">
        <f t="shared" si="19"/>
        <v>42936</v>
      </c>
      <c r="R180" s="88">
        <f t="shared" si="19"/>
        <v>11316.8</v>
      </c>
      <c r="S180" s="88">
        <f t="shared" si="19"/>
        <v>0</v>
      </c>
      <c r="T180" s="88">
        <f t="shared" si="19"/>
        <v>9166</v>
      </c>
      <c r="U180" s="503"/>
      <c r="V180" s="568"/>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5"/>
      <c r="AY180" s="95"/>
      <c r="AZ180" s="95"/>
      <c r="BA180" s="95"/>
      <c r="BB180" s="95"/>
      <c r="BC180" s="95"/>
      <c r="BD180" s="95"/>
      <c r="BE180" s="95"/>
      <c r="BF180" s="95"/>
      <c r="BG180" s="95"/>
      <c r="BH180" s="95"/>
      <c r="BI180" s="95"/>
      <c r="BJ180" s="95"/>
      <c r="BK180" s="95"/>
      <c r="BL180" s="95"/>
      <c r="BM180" s="95"/>
      <c r="BN180" s="95"/>
      <c r="BO180" s="95"/>
      <c r="BP180" s="95"/>
      <c r="BQ180" s="95"/>
      <c r="BR180" s="95"/>
      <c r="BS180" s="95"/>
      <c r="BT180" s="95"/>
      <c r="BU180" s="95"/>
      <c r="BV180" s="95"/>
      <c r="BW180" s="95"/>
      <c r="BX180" s="95"/>
      <c r="BY180" s="95"/>
      <c r="BZ180" s="95"/>
      <c r="CA180" s="95"/>
      <c r="CB180" s="95"/>
      <c r="CC180" s="95"/>
      <c r="CD180" s="95"/>
      <c r="CE180" s="95"/>
      <c r="CF180" s="95"/>
      <c r="CG180" s="95"/>
      <c r="CH180" s="95"/>
      <c r="CI180" s="95"/>
      <c r="CJ180" s="95"/>
      <c r="CK180" s="95"/>
      <c r="CL180" s="95"/>
      <c r="CM180" s="95"/>
      <c r="CN180" s="95"/>
      <c r="CO180" s="95"/>
      <c r="CP180" s="95"/>
      <c r="CQ180" s="95"/>
      <c r="CR180" s="95"/>
      <c r="CS180" s="95"/>
      <c r="CT180" s="95"/>
      <c r="CU180" s="95"/>
      <c r="CV180" s="95"/>
      <c r="CW180" s="95"/>
      <c r="CX180" s="95"/>
      <c r="CY180" s="95"/>
      <c r="CZ180" s="95"/>
      <c r="DA180" s="95"/>
      <c r="DB180" s="95"/>
      <c r="DC180" s="95"/>
      <c r="DD180" s="95"/>
      <c r="DE180" s="95"/>
      <c r="DF180" s="95"/>
      <c r="DG180" s="95"/>
      <c r="DH180" s="95"/>
      <c r="DI180" s="95"/>
      <c r="DJ180" s="95"/>
      <c r="DK180" s="95"/>
      <c r="DL180" s="95"/>
      <c r="DM180" s="95"/>
      <c r="DN180" s="95"/>
      <c r="DO180" s="95"/>
      <c r="DP180" s="95"/>
      <c r="DQ180" s="95"/>
      <c r="DR180" s="95"/>
      <c r="DS180" s="95"/>
      <c r="DT180" s="95"/>
      <c r="DU180" s="95"/>
      <c r="DV180" s="95"/>
      <c r="DW180" s="95"/>
      <c r="DX180" s="95"/>
      <c r="DY180" s="95"/>
      <c r="DZ180" s="95"/>
      <c r="EA180" s="95"/>
      <c r="EB180" s="95"/>
      <c r="EC180" s="95"/>
      <c r="ED180" s="95"/>
      <c r="EE180" s="95"/>
      <c r="EF180" s="95"/>
      <c r="EG180" s="95"/>
      <c r="EH180" s="95"/>
      <c r="EI180" s="95"/>
      <c r="EJ180" s="95"/>
      <c r="EK180" s="95"/>
      <c r="EL180" s="95"/>
      <c r="EM180" s="95"/>
      <c r="EN180" s="95"/>
      <c r="EO180" s="95"/>
      <c r="EP180" s="95"/>
      <c r="EQ180" s="95"/>
      <c r="ER180" s="95"/>
      <c r="ES180" s="95"/>
      <c r="ET180" s="95"/>
      <c r="EU180" s="95"/>
      <c r="EV180" s="95"/>
      <c r="EW180" s="95"/>
      <c r="EX180" s="95"/>
      <c r="EY180" s="95"/>
      <c r="EZ180" s="95"/>
      <c r="FA180" s="95"/>
      <c r="FB180" s="95"/>
      <c r="FC180" s="95"/>
      <c r="FD180" s="95"/>
      <c r="FE180" s="95"/>
      <c r="FF180" s="95"/>
      <c r="FG180" s="95"/>
      <c r="FH180" s="95"/>
      <c r="FI180" s="95"/>
      <c r="FJ180" s="95"/>
      <c r="FK180" s="95"/>
      <c r="FL180" s="95"/>
      <c r="FM180" s="95"/>
      <c r="FN180" s="95"/>
      <c r="FO180" s="95"/>
      <c r="FP180" s="95"/>
      <c r="FQ180" s="95"/>
      <c r="FR180" s="95"/>
      <c r="FS180" s="95"/>
      <c r="FT180" s="95"/>
      <c r="FU180" s="95"/>
      <c r="FV180" s="95"/>
      <c r="FW180" s="95"/>
      <c r="FX180" s="95"/>
      <c r="FY180" s="95"/>
      <c r="FZ180" s="95"/>
      <c r="GA180" s="95"/>
      <c r="GB180" s="95"/>
      <c r="GC180" s="95"/>
      <c r="GD180" s="95"/>
      <c r="GE180" s="95"/>
      <c r="GF180" s="95"/>
      <c r="GG180" s="95"/>
      <c r="GH180" s="95"/>
      <c r="GI180" s="95"/>
      <c r="GJ180" s="95"/>
      <c r="GK180" s="95"/>
      <c r="GL180" s="95"/>
      <c r="GM180" s="95"/>
      <c r="GN180" s="95"/>
      <c r="GO180" s="95"/>
      <c r="GP180" s="95"/>
      <c r="GQ180" s="95"/>
      <c r="GR180" s="95"/>
      <c r="GS180" s="95"/>
      <c r="GT180" s="95"/>
      <c r="GU180" s="95"/>
      <c r="GV180" s="95"/>
      <c r="GW180" s="95"/>
      <c r="GX180" s="95"/>
      <c r="GY180" s="95"/>
      <c r="GZ180" s="95"/>
      <c r="HA180" s="95"/>
      <c r="HB180" s="95"/>
      <c r="HC180" s="95"/>
      <c r="HD180" s="95"/>
      <c r="HE180" s="95"/>
      <c r="HF180" s="95"/>
      <c r="HG180" s="95"/>
      <c r="HH180" s="95"/>
      <c r="HI180" s="95"/>
      <c r="HJ180" s="95"/>
      <c r="HK180" s="95"/>
      <c r="HL180" s="95"/>
      <c r="HM180" s="95"/>
      <c r="HN180" s="95"/>
      <c r="HO180" s="95"/>
      <c r="HP180" s="95"/>
      <c r="HQ180" s="95"/>
      <c r="HR180" s="95"/>
      <c r="HS180" s="95"/>
      <c r="HT180" s="95"/>
      <c r="HU180" s="95"/>
      <c r="HV180" s="95"/>
      <c r="HW180" s="95"/>
      <c r="HX180" s="95"/>
      <c r="HY180" s="95"/>
      <c r="HZ180" s="95"/>
      <c r="IA180" s="95"/>
      <c r="IB180" s="95"/>
      <c r="IC180" s="95"/>
      <c r="ID180" s="95"/>
      <c r="IE180" s="95"/>
      <c r="IF180" s="95"/>
    </row>
    <row r="181" spans="1:240" s="143" customFormat="1" ht="76.5">
      <c r="A181" s="92">
        <v>1</v>
      </c>
      <c r="B181" s="147" t="s">
        <v>260</v>
      </c>
      <c r="C181" s="147" t="s">
        <v>590</v>
      </c>
      <c r="D181" s="192">
        <v>6105.58</v>
      </c>
      <c r="E181" s="25" t="s">
        <v>71</v>
      </c>
      <c r="F181" s="27" t="s">
        <v>574</v>
      </c>
      <c r="G181" s="27"/>
      <c r="H181" s="28" t="s">
        <v>24</v>
      </c>
      <c r="I181" s="29">
        <v>2012</v>
      </c>
      <c r="J181" s="29">
        <v>2014</v>
      </c>
      <c r="K181" s="194" t="s">
        <v>261</v>
      </c>
      <c r="L181" s="193">
        <v>6128</v>
      </c>
      <c r="M181" s="29"/>
      <c r="N181" s="193">
        <v>6128</v>
      </c>
      <c r="O181" s="42">
        <v>5446</v>
      </c>
      <c r="P181" s="42"/>
      <c r="Q181" s="49">
        <v>5446</v>
      </c>
      <c r="R181" s="50"/>
      <c r="S181" s="50"/>
      <c r="T181" s="128">
        <v>69</v>
      </c>
      <c r="U181" s="501" t="s">
        <v>813</v>
      </c>
      <c r="V181" s="559" t="s">
        <v>939</v>
      </c>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5"/>
      <c r="AY181" s="95"/>
      <c r="AZ181" s="95"/>
      <c r="BA181" s="95"/>
      <c r="BB181" s="95"/>
      <c r="BC181" s="95"/>
      <c r="BD181" s="95"/>
      <c r="BE181" s="95"/>
      <c r="BF181" s="95"/>
      <c r="BG181" s="95"/>
      <c r="BH181" s="95"/>
      <c r="BI181" s="95"/>
      <c r="BJ181" s="95"/>
      <c r="BK181" s="95"/>
      <c r="BL181" s="95"/>
      <c r="BM181" s="95"/>
      <c r="BN181" s="95"/>
      <c r="BO181" s="95"/>
      <c r="BP181" s="95"/>
      <c r="BQ181" s="95"/>
      <c r="BR181" s="95"/>
      <c r="BS181" s="95"/>
      <c r="BT181" s="95"/>
      <c r="BU181" s="95"/>
      <c r="BV181" s="95"/>
      <c r="BW181" s="95"/>
      <c r="BX181" s="95"/>
      <c r="BY181" s="95"/>
      <c r="BZ181" s="95"/>
      <c r="CA181" s="95"/>
      <c r="CB181" s="95"/>
      <c r="CC181" s="95"/>
      <c r="CD181" s="95"/>
      <c r="CE181" s="95"/>
      <c r="CF181" s="95"/>
      <c r="CG181" s="95"/>
      <c r="CH181" s="95"/>
      <c r="CI181" s="95"/>
      <c r="CJ181" s="95"/>
      <c r="CK181" s="95"/>
      <c r="CL181" s="95"/>
      <c r="CM181" s="95"/>
      <c r="CN181" s="95"/>
      <c r="CO181" s="95"/>
      <c r="CP181" s="95"/>
      <c r="CQ181" s="95"/>
      <c r="CR181" s="95"/>
      <c r="CS181" s="95"/>
      <c r="CT181" s="95"/>
      <c r="CU181" s="95"/>
      <c r="CV181" s="95"/>
      <c r="CW181" s="95"/>
      <c r="CX181" s="95"/>
      <c r="CY181" s="95"/>
      <c r="CZ181" s="95"/>
      <c r="DA181" s="95"/>
      <c r="DB181" s="95"/>
      <c r="DC181" s="95"/>
      <c r="DD181" s="95"/>
      <c r="DE181" s="95"/>
      <c r="DF181" s="95"/>
      <c r="DG181" s="95"/>
      <c r="DH181" s="95"/>
      <c r="DI181" s="95"/>
      <c r="DJ181" s="95"/>
      <c r="DK181" s="95"/>
      <c r="DL181" s="95"/>
      <c r="DM181" s="95"/>
      <c r="DN181" s="95"/>
      <c r="DO181" s="95"/>
      <c r="DP181" s="95"/>
      <c r="DQ181" s="95"/>
      <c r="DR181" s="95"/>
      <c r="DS181" s="95"/>
      <c r="DT181" s="95"/>
      <c r="DU181" s="95"/>
      <c r="DV181" s="95"/>
      <c r="DW181" s="95"/>
      <c r="DX181" s="95"/>
      <c r="DY181" s="95"/>
      <c r="DZ181" s="95"/>
      <c r="EA181" s="95"/>
      <c r="EB181" s="95"/>
      <c r="EC181" s="95"/>
      <c r="ED181" s="95"/>
      <c r="EE181" s="95"/>
      <c r="EF181" s="95"/>
      <c r="EG181" s="95"/>
      <c r="EH181" s="95"/>
      <c r="EI181" s="95"/>
      <c r="EJ181" s="95"/>
      <c r="EK181" s="95"/>
      <c r="EL181" s="95"/>
      <c r="EM181" s="95"/>
      <c r="EN181" s="95"/>
      <c r="EO181" s="95"/>
      <c r="EP181" s="95"/>
      <c r="EQ181" s="95"/>
      <c r="ER181" s="95"/>
      <c r="ES181" s="95"/>
      <c r="ET181" s="95"/>
      <c r="EU181" s="95"/>
      <c r="EV181" s="95"/>
      <c r="EW181" s="95"/>
      <c r="EX181" s="95"/>
      <c r="EY181" s="95"/>
      <c r="EZ181" s="95"/>
      <c r="FA181" s="95"/>
      <c r="FB181" s="95"/>
      <c r="FC181" s="95"/>
      <c r="FD181" s="95"/>
      <c r="FE181" s="95"/>
      <c r="FF181" s="95"/>
      <c r="FG181" s="95"/>
      <c r="FH181" s="95"/>
      <c r="FI181" s="95"/>
      <c r="FJ181" s="95"/>
      <c r="FK181" s="95"/>
      <c r="FL181" s="95"/>
      <c r="FM181" s="95"/>
      <c r="FN181" s="95"/>
      <c r="FO181" s="95"/>
      <c r="FP181" s="95"/>
      <c r="FQ181" s="95"/>
      <c r="FR181" s="95"/>
      <c r="FS181" s="95"/>
      <c r="FT181" s="95"/>
      <c r="FU181" s="95"/>
      <c r="FV181" s="95"/>
      <c r="FW181" s="95"/>
      <c r="FX181" s="95"/>
      <c r="FY181" s="95"/>
      <c r="FZ181" s="95"/>
      <c r="GA181" s="95"/>
      <c r="GB181" s="95"/>
      <c r="GC181" s="95"/>
      <c r="GD181" s="95"/>
      <c r="GE181" s="95"/>
      <c r="GF181" s="95"/>
      <c r="GG181" s="95"/>
      <c r="GH181" s="95"/>
      <c r="GI181" s="95"/>
      <c r="GJ181" s="95"/>
      <c r="GK181" s="95"/>
      <c r="GL181" s="95"/>
      <c r="GM181" s="95"/>
      <c r="GN181" s="95"/>
      <c r="GO181" s="95"/>
      <c r="GP181" s="95"/>
      <c r="GQ181" s="95"/>
      <c r="GR181" s="95"/>
      <c r="GS181" s="95"/>
      <c r="GT181" s="95"/>
      <c r="GU181" s="95"/>
      <c r="GV181" s="95"/>
      <c r="GW181" s="95"/>
      <c r="GX181" s="95"/>
      <c r="GY181" s="95"/>
      <c r="GZ181" s="95"/>
      <c r="HA181" s="95"/>
      <c r="HB181" s="95"/>
      <c r="HC181" s="95"/>
      <c r="HD181" s="95"/>
      <c r="HE181" s="95"/>
      <c r="HF181" s="95"/>
      <c r="HG181" s="95"/>
      <c r="HH181" s="95"/>
      <c r="HI181" s="95"/>
      <c r="HJ181" s="95"/>
      <c r="HK181" s="95"/>
      <c r="HL181" s="95"/>
      <c r="HM181" s="95"/>
      <c r="HN181" s="95"/>
      <c r="HO181" s="95"/>
      <c r="HP181" s="95"/>
      <c r="HQ181" s="95"/>
      <c r="HR181" s="95"/>
      <c r="HS181" s="95"/>
      <c r="HT181" s="95"/>
      <c r="HU181" s="95"/>
      <c r="HV181" s="95"/>
      <c r="HW181" s="95"/>
      <c r="HX181" s="95"/>
      <c r="HY181" s="95"/>
      <c r="HZ181" s="95"/>
      <c r="IA181" s="95"/>
      <c r="IB181" s="95"/>
      <c r="IC181" s="95"/>
      <c r="ID181" s="95"/>
      <c r="IE181" s="95"/>
      <c r="IF181" s="95"/>
    </row>
    <row r="182" spans="1:240" s="101" customFormat="1" ht="31.5">
      <c r="A182" s="92">
        <v>2</v>
      </c>
      <c r="B182" s="144" t="s">
        <v>238</v>
      </c>
      <c r="C182" s="115"/>
      <c r="D182" s="145"/>
      <c r="E182" s="25" t="s">
        <v>71</v>
      </c>
      <c r="F182" s="27" t="s">
        <v>574</v>
      </c>
      <c r="G182" s="27"/>
      <c r="H182" s="146" t="s">
        <v>85</v>
      </c>
      <c r="I182" s="29">
        <v>2015</v>
      </c>
      <c r="J182" s="29">
        <v>2017</v>
      </c>
      <c r="K182" s="180" t="s">
        <v>239</v>
      </c>
      <c r="L182" s="128">
        <v>4632</v>
      </c>
      <c r="M182" s="128"/>
      <c r="N182" s="128">
        <v>4632</v>
      </c>
      <c r="O182" s="128">
        <v>3200</v>
      </c>
      <c r="P182" s="128"/>
      <c r="Q182" s="128">
        <v>3200</v>
      </c>
      <c r="R182" s="128">
        <v>2468.8000000000002</v>
      </c>
      <c r="S182" s="128"/>
      <c r="T182" s="128">
        <v>1234</v>
      </c>
      <c r="U182" s="477" t="s">
        <v>759</v>
      </c>
      <c r="V182" s="28"/>
    </row>
    <row r="183" spans="1:240" s="101" customFormat="1" ht="31.5">
      <c r="A183" s="92">
        <v>3</v>
      </c>
      <c r="B183" s="130" t="s">
        <v>256</v>
      </c>
      <c r="C183" s="131"/>
      <c r="D183" s="139"/>
      <c r="E183" s="25" t="s">
        <v>71</v>
      </c>
      <c r="F183" s="27" t="s">
        <v>574</v>
      </c>
      <c r="G183" s="27"/>
      <c r="H183" s="28" t="s">
        <v>24</v>
      </c>
      <c r="I183" s="29">
        <v>2016</v>
      </c>
      <c r="J183" s="29">
        <v>2018</v>
      </c>
      <c r="K183" s="178" t="s">
        <v>257</v>
      </c>
      <c r="L183" s="128">
        <v>4800</v>
      </c>
      <c r="M183" s="128"/>
      <c r="N183" s="128">
        <f>L183</f>
        <v>4800</v>
      </c>
      <c r="O183" s="128">
        <f>395+2345</f>
        <v>2740</v>
      </c>
      <c r="P183" s="128"/>
      <c r="Q183" s="128">
        <f>O183</f>
        <v>2740</v>
      </c>
      <c r="R183" s="128"/>
      <c r="S183" s="128"/>
      <c r="T183" s="128">
        <v>1000</v>
      </c>
      <c r="U183" s="477" t="s">
        <v>758</v>
      </c>
      <c r="V183" s="569" t="s">
        <v>941</v>
      </c>
    </row>
    <row r="184" spans="1:240" s="120" customFormat="1" ht="51">
      <c r="A184" s="37">
        <v>4</v>
      </c>
      <c r="B184" s="151" t="s">
        <v>844</v>
      </c>
      <c r="C184" s="151"/>
      <c r="D184" s="153"/>
      <c r="E184" s="36" t="s">
        <v>80</v>
      </c>
      <c r="F184" s="106" t="s">
        <v>574</v>
      </c>
      <c r="G184" s="106"/>
      <c r="H184" s="51" t="s">
        <v>24</v>
      </c>
      <c r="I184" s="39">
        <v>2012</v>
      </c>
      <c r="J184" s="39">
        <v>2016</v>
      </c>
      <c r="K184" s="77" t="s">
        <v>229</v>
      </c>
      <c r="L184" s="35">
        <v>91515</v>
      </c>
      <c r="M184" s="35"/>
      <c r="N184" s="35">
        <v>16483</v>
      </c>
      <c r="O184" s="35">
        <f>69412+17230</f>
        <v>86642</v>
      </c>
      <c r="P184" s="35"/>
      <c r="Q184" s="35">
        <v>13700</v>
      </c>
      <c r="R184" s="35">
        <v>1135</v>
      </c>
      <c r="S184" s="35"/>
      <c r="T184" s="35">
        <v>1135</v>
      </c>
      <c r="U184" s="477" t="s">
        <v>767</v>
      </c>
      <c r="V184" s="51" t="s">
        <v>562</v>
      </c>
    </row>
    <row r="185" spans="1:240" s="120" customFormat="1" ht="31.5">
      <c r="A185" s="37">
        <v>5</v>
      </c>
      <c r="B185" s="122" t="s">
        <v>230</v>
      </c>
      <c r="C185" s="122"/>
      <c r="D185" s="122"/>
      <c r="E185" s="162" t="s">
        <v>76</v>
      </c>
      <c r="F185" s="106" t="s">
        <v>574</v>
      </c>
      <c r="G185" s="106"/>
      <c r="H185" s="36" t="s">
        <v>10</v>
      </c>
      <c r="I185" s="39">
        <v>2014</v>
      </c>
      <c r="J185" s="39">
        <v>2016</v>
      </c>
      <c r="K185" s="172" t="s">
        <v>231</v>
      </c>
      <c r="L185" s="35">
        <v>6186</v>
      </c>
      <c r="M185" s="35"/>
      <c r="N185" s="35">
        <v>6186</v>
      </c>
      <c r="O185" s="35">
        <v>4050</v>
      </c>
      <c r="P185" s="35"/>
      <c r="Q185" s="35">
        <v>4050</v>
      </c>
      <c r="R185" s="35">
        <v>1517</v>
      </c>
      <c r="S185" s="35"/>
      <c r="T185" s="35">
        <v>1517</v>
      </c>
      <c r="U185" s="477" t="s">
        <v>770</v>
      </c>
      <c r="V185" s="51" t="s">
        <v>562</v>
      </c>
    </row>
    <row r="186" spans="1:240" s="124" customFormat="1" ht="31.5">
      <c r="A186" s="37">
        <v>6</v>
      </c>
      <c r="B186" s="114" t="s">
        <v>240</v>
      </c>
      <c r="C186" s="108"/>
      <c r="D186" s="108"/>
      <c r="E186" s="25" t="s">
        <v>72</v>
      </c>
      <c r="F186" s="27" t="s">
        <v>574</v>
      </c>
      <c r="G186" s="27"/>
      <c r="H186" s="66" t="s">
        <v>15</v>
      </c>
      <c r="I186" s="29">
        <v>2014</v>
      </c>
      <c r="J186" s="29">
        <v>2016</v>
      </c>
      <c r="K186" s="183" t="s">
        <v>241</v>
      </c>
      <c r="L186" s="128">
        <v>3849</v>
      </c>
      <c r="M186" s="128"/>
      <c r="N186" s="128">
        <f>3849-150</f>
        <v>3699</v>
      </c>
      <c r="O186" s="128">
        <v>2650</v>
      </c>
      <c r="P186" s="128"/>
      <c r="Q186" s="128">
        <v>2500</v>
      </c>
      <c r="R186" s="128">
        <v>814</v>
      </c>
      <c r="S186" s="128"/>
      <c r="T186" s="128">
        <v>814</v>
      </c>
      <c r="U186" s="504" t="s">
        <v>845</v>
      </c>
      <c r="V186" s="28" t="s">
        <v>562</v>
      </c>
      <c r="W186" s="101"/>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c r="BR186" s="101"/>
      <c r="BS186" s="101"/>
      <c r="BT186" s="101"/>
      <c r="BU186" s="101"/>
      <c r="BV186" s="101"/>
      <c r="BW186" s="101"/>
      <c r="BX186" s="101"/>
      <c r="BY186" s="101"/>
      <c r="BZ186" s="101"/>
      <c r="CA186" s="101"/>
      <c r="CB186" s="101"/>
      <c r="CC186" s="101"/>
      <c r="CD186" s="101"/>
      <c r="CE186" s="101"/>
      <c r="CF186" s="101"/>
      <c r="CG186" s="101"/>
      <c r="CH186" s="101"/>
      <c r="CI186" s="101"/>
      <c r="CJ186" s="101"/>
      <c r="CK186" s="101"/>
      <c r="CL186" s="101"/>
      <c r="CM186" s="101"/>
      <c r="CN186" s="101"/>
      <c r="CO186" s="101"/>
      <c r="CP186" s="101"/>
      <c r="CQ186" s="101"/>
      <c r="CR186" s="101"/>
      <c r="CS186" s="101"/>
      <c r="CT186" s="101"/>
      <c r="CU186" s="101"/>
      <c r="CV186" s="101"/>
      <c r="CW186" s="101"/>
      <c r="CX186" s="101"/>
      <c r="CY186" s="101"/>
      <c r="CZ186" s="101"/>
      <c r="DA186" s="101"/>
      <c r="DB186" s="101"/>
      <c r="DC186" s="101"/>
      <c r="DD186" s="101"/>
      <c r="DE186" s="101"/>
      <c r="DF186" s="101"/>
      <c r="DG186" s="101"/>
      <c r="DH186" s="101"/>
      <c r="DI186" s="101"/>
      <c r="DJ186" s="101"/>
      <c r="DK186" s="101"/>
      <c r="DL186" s="101"/>
      <c r="DM186" s="101"/>
      <c r="DN186" s="101"/>
      <c r="DO186" s="101"/>
      <c r="DP186" s="101"/>
      <c r="DQ186" s="101"/>
      <c r="DR186" s="101"/>
      <c r="DS186" s="101"/>
      <c r="DT186" s="101"/>
      <c r="DU186" s="101"/>
      <c r="DV186" s="101"/>
      <c r="DW186" s="101"/>
      <c r="DX186" s="101"/>
      <c r="DY186" s="101"/>
      <c r="DZ186" s="101"/>
      <c r="EA186" s="101"/>
      <c r="EB186" s="101"/>
      <c r="EC186" s="101"/>
      <c r="ED186" s="101"/>
      <c r="EE186" s="101"/>
      <c r="EF186" s="101"/>
      <c r="EG186" s="101"/>
      <c r="EH186" s="101"/>
      <c r="EI186" s="101"/>
      <c r="EJ186" s="101"/>
      <c r="EK186" s="101"/>
      <c r="EL186" s="101"/>
      <c r="EM186" s="101"/>
      <c r="EN186" s="101"/>
      <c r="EO186" s="101"/>
      <c r="EP186" s="101"/>
      <c r="EQ186" s="101"/>
      <c r="ER186" s="101"/>
      <c r="ES186" s="101"/>
      <c r="ET186" s="101"/>
      <c r="EU186" s="101"/>
      <c r="EV186" s="101"/>
      <c r="EW186" s="101"/>
      <c r="EX186" s="101"/>
      <c r="EY186" s="101"/>
      <c r="EZ186" s="101"/>
      <c r="FA186" s="101"/>
      <c r="FB186" s="101"/>
      <c r="FC186" s="101"/>
      <c r="FD186" s="101"/>
      <c r="FE186" s="101"/>
      <c r="FF186" s="101"/>
      <c r="FG186" s="101"/>
      <c r="FH186" s="101"/>
      <c r="FI186" s="101"/>
      <c r="FJ186" s="101"/>
      <c r="FK186" s="101"/>
      <c r="FL186" s="101"/>
      <c r="FM186" s="101"/>
      <c r="FN186" s="101"/>
      <c r="FO186" s="101"/>
      <c r="FP186" s="101"/>
      <c r="FQ186" s="101"/>
      <c r="FR186" s="101"/>
      <c r="FS186" s="101"/>
      <c r="FT186" s="101"/>
      <c r="FU186" s="101"/>
      <c r="FV186" s="101"/>
      <c r="FW186" s="101"/>
      <c r="FX186" s="101"/>
      <c r="FY186" s="101"/>
      <c r="FZ186" s="101"/>
      <c r="GA186" s="101"/>
      <c r="GB186" s="101"/>
      <c r="GC186" s="101"/>
      <c r="GD186" s="101"/>
      <c r="GE186" s="101"/>
      <c r="GF186" s="101"/>
      <c r="GG186" s="101"/>
      <c r="GH186" s="101"/>
      <c r="GI186" s="101"/>
      <c r="GJ186" s="101"/>
      <c r="GK186" s="101"/>
      <c r="GL186" s="101"/>
      <c r="GM186" s="101"/>
      <c r="GN186" s="101"/>
      <c r="GO186" s="101"/>
      <c r="GP186" s="101"/>
      <c r="GQ186" s="101"/>
      <c r="GR186" s="101"/>
      <c r="GS186" s="101"/>
      <c r="GT186" s="101"/>
      <c r="GU186" s="101"/>
      <c r="GV186" s="101"/>
      <c r="GW186" s="101"/>
      <c r="GX186" s="101"/>
      <c r="GY186" s="101"/>
      <c r="GZ186" s="101"/>
      <c r="HA186" s="101"/>
      <c r="HB186" s="101"/>
      <c r="HC186" s="101"/>
      <c r="HD186" s="101"/>
      <c r="HE186" s="101"/>
      <c r="HF186" s="101"/>
      <c r="HG186" s="101"/>
      <c r="HH186" s="101"/>
      <c r="HI186" s="101"/>
      <c r="HJ186" s="101"/>
      <c r="HK186" s="101"/>
      <c r="HL186" s="101"/>
      <c r="HM186" s="101"/>
      <c r="HN186" s="101"/>
      <c r="HO186" s="101"/>
      <c r="HP186" s="101"/>
      <c r="HQ186" s="101"/>
      <c r="HR186" s="101"/>
      <c r="HS186" s="101"/>
      <c r="HT186" s="101"/>
      <c r="HU186" s="101"/>
      <c r="HV186" s="101"/>
      <c r="HW186" s="101"/>
      <c r="HX186" s="101"/>
      <c r="HY186" s="101"/>
      <c r="HZ186" s="101"/>
      <c r="IA186" s="101"/>
      <c r="IB186" s="101"/>
      <c r="IC186" s="101"/>
      <c r="ID186" s="101"/>
      <c r="IE186" s="101"/>
      <c r="IF186" s="101"/>
    </row>
    <row r="187" spans="1:240" s="101" customFormat="1" ht="31.5">
      <c r="A187" s="37">
        <v>7</v>
      </c>
      <c r="B187" s="144" t="s">
        <v>266</v>
      </c>
      <c r="C187" s="115"/>
      <c r="D187" s="145"/>
      <c r="E187" s="25" t="s">
        <v>71</v>
      </c>
      <c r="F187" s="27" t="s">
        <v>574</v>
      </c>
      <c r="G187" s="27"/>
      <c r="H187" s="28" t="s">
        <v>24</v>
      </c>
      <c r="I187" s="29">
        <v>2014</v>
      </c>
      <c r="J187" s="29">
        <v>2018</v>
      </c>
      <c r="K187" s="180" t="s">
        <v>267</v>
      </c>
      <c r="L187" s="128">
        <v>52680</v>
      </c>
      <c r="M187" s="128"/>
      <c r="N187" s="128">
        <v>12680</v>
      </c>
      <c r="O187" s="128">
        <v>46000</v>
      </c>
      <c r="P187" s="128"/>
      <c r="Q187" s="128">
        <v>6000</v>
      </c>
      <c r="R187" s="128">
        <v>1412</v>
      </c>
      <c r="S187" s="128"/>
      <c r="T187" s="128">
        <v>1412</v>
      </c>
      <c r="U187" s="477" t="s">
        <v>807</v>
      </c>
      <c r="V187" s="28" t="s">
        <v>562</v>
      </c>
    </row>
    <row r="188" spans="1:240" s="101" customFormat="1" ht="25.5">
      <c r="A188" s="37">
        <v>8</v>
      </c>
      <c r="B188" s="30" t="s">
        <v>268</v>
      </c>
      <c r="C188" s="119"/>
      <c r="D188" s="169"/>
      <c r="E188" s="25" t="s">
        <v>71</v>
      </c>
      <c r="F188" s="27" t="s">
        <v>574</v>
      </c>
      <c r="G188" s="27"/>
      <c r="H188" s="28" t="s">
        <v>101</v>
      </c>
      <c r="I188" s="29">
        <v>2015</v>
      </c>
      <c r="J188" s="29">
        <v>2017</v>
      </c>
      <c r="K188" s="185" t="s">
        <v>269</v>
      </c>
      <c r="L188" s="128">
        <v>10300</v>
      </c>
      <c r="M188" s="128"/>
      <c r="N188" s="128">
        <f>L188</f>
        <v>10300</v>
      </c>
      <c r="O188" s="128">
        <v>5300</v>
      </c>
      <c r="P188" s="128"/>
      <c r="Q188" s="128">
        <f>O188</f>
        <v>5300</v>
      </c>
      <c r="R188" s="128">
        <v>3970</v>
      </c>
      <c r="S188" s="128"/>
      <c r="T188" s="128">
        <v>1985</v>
      </c>
      <c r="U188" s="477" t="s">
        <v>814</v>
      </c>
      <c r="V188" s="28"/>
    </row>
    <row r="189" spans="1:240" s="91" customFormat="1" ht="63">
      <c r="A189" s="86" t="s">
        <v>727</v>
      </c>
      <c r="B189" s="201" t="s">
        <v>728</v>
      </c>
      <c r="C189" s="189"/>
      <c r="D189" s="189"/>
      <c r="E189" s="88"/>
      <c r="F189" s="89"/>
      <c r="G189" s="449"/>
      <c r="H189" s="102"/>
      <c r="I189" s="90"/>
      <c r="J189" s="90"/>
      <c r="K189" s="190"/>
      <c r="L189" s="88">
        <f t="shared" ref="L189:T189" si="20">SUBTOTAL(109,L190:L231)</f>
        <v>1835734</v>
      </c>
      <c r="M189" s="88">
        <f t="shared" si="20"/>
        <v>0</v>
      </c>
      <c r="N189" s="88">
        <f t="shared" si="20"/>
        <v>570703.69999999995</v>
      </c>
      <c r="O189" s="88">
        <f t="shared" si="20"/>
        <v>598309</v>
      </c>
      <c r="P189" s="88">
        <f t="shared" si="20"/>
        <v>0</v>
      </c>
      <c r="Q189" s="88">
        <f t="shared" si="20"/>
        <v>169849</v>
      </c>
      <c r="R189" s="88">
        <f t="shared" si="20"/>
        <v>75470</v>
      </c>
      <c r="S189" s="88">
        <f t="shared" si="20"/>
        <v>0</v>
      </c>
      <c r="T189" s="88">
        <f t="shared" si="20"/>
        <v>63000</v>
      </c>
      <c r="U189" s="475">
        <f>63000-T189</f>
        <v>0</v>
      </c>
      <c r="V189" s="467"/>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c r="BB189" s="112"/>
      <c r="BC189" s="112"/>
      <c r="BD189" s="112"/>
      <c r="BE189" s="112"/>
      <c r="BF189" s="112"/>
      <c r="BG189" s="112"/>
      <c r="BH189" s="112"/>
      <c r="BI189" s="112"/>
      <c r="BJ189" s="112"/>
      <c r="BK189" s="112"/>
      <c r="BL189" s="112"/>
      <c r="BM189" s="112"/>
      <c r="BN189" s="112"/>
      <c r="BO189" s="112"/>
      <c r="BP189" s="112"/>
      <c r="BQ189" s="112"/>
      <c r="BR189" s="112"/>
      <c r="BS189" s="112"/>
      <c r="BT189" s="112"/>
      <c r="BU189" s="112"/>
      <c r="BV189" s="112"/>
      <c r="BW189" s="112"/>
      <c r="BX189" s="112"/>
      <c r="BY189" s="112"/>
      <c r="BZ189" s="112"/>
      <c r="CA189" s="112"/>
      <c r="CB189" s="112"/>
      <c r="CC189" s="112"/>
      <c r="CD189" s="112"/>
      <c r="CE189" s="112"/>
      <c r="CF189" s="112"/>
      <c r="CG189" s="112"/>
      <c r="CH189" s="112"/>
      <c r="CI189" s="112"/>
      <c r="CJ189" s="112"/>
      <c r="CK189" s="112"/>
      <c r="CL189" s="112"/>
      <c r="CM189" s="112"/>
      <c r="CN189" s="112"/>
      <c r="CO189" s="112"/>
      <c r="CP189" s="112"/>
      <c r="CQ189" s="112"/>
      <c r="CR189" s="112"/>
      <c r="CS189" s="112"/>
      <c r="CT189" s="112"/>
      <c r="CU189" s="112"/>
      <c r="CV189" s="112"/>
      <c r="CW189" s="112"/>
      <c r="CX189" s="112"/>
      <c r="CY189" s="112"/>
      <c r="CZ189" s="112"/>
      <c r="DA189" s="112"/>
      <c r="DB189" s="112"/>
      <c r="DC189" s="112"/>
      <c r="DD189" s="112"/>
      <c r="DE189" s="112"/>
      <c r="DF189" s="112"/>
      <c r="DG189" s="112"/>
      <c r="DH189" s="112"/>
      <c r="DI189" s="112"/>
      <c r="DJ189" s="112"/>
      <c r="DK189" s="112"/>
      <c r="DL189" s="112"/>
      <c r="DM189" s="112"/>
      <c r="DN189" s="112"/>
      <c r="DO189" s="112"/>
      <c r="DP189" s="112"/>
      <c r="DQ189" s="112"/>
      <c r="DR189" s="112"/>
      <c r="DS189" s="112"/>
      <c r="DT189" s="112"/>
      <c r="DU189" s="112"/>
      <c r="DV189" s="112"/>
      <c r="DW189" s="112"/>
      <c r="DX189" s="112"/>
      <c r="DY189" s="112"/>
      <c r="DZ189" s="112"/>
      <c r="EA189" s="112"/>
      <c r="EB189" s="112"/>
      <c r="EC189" s="112"/>
      <c r="ED189" s="112"/>
      <c r="EE189" s="112"/>
      <c r="EF189" s="112"/>
      <c r="EG189" s="112"/>
      <c r="EH189" s="112"/>
      <c r="EI189" s="112"/>
      <c r="EJ189" s="112"/>
      <c r="EK189" s="112"/>
      <c r="EL189" s="112"/>
      <c r="EM189" s="112"/>
      <c r="EN189" s="112"/>
      <c r="EO189" s="112"/>
      <c r="EP189" s="112"/>
      <c r="EQ189" s="112"/>
      <c r="ER189" s="112"/>
      <c r="ES189" s="112"/>
      <c r="ET189" s="112"/>
      <c r="EU189" s="112"/>
      <c r="EV189" s="112"/>
      <c r="EW189" s="112"/>
      <c r="EX189" s="112"/>
      <c r="EY189" s="112"/>
      <c r="EZ189" s="112"/>
      <c r="FA189" s="112"/>
      <c r="FB189" s="112"/>
      <c r="FC189" s="112"/>
      <c r="FD189" s="112"/>
      <c r="FE189" s="112"/>
      <c r="FF189" s="112"/>
      <c r="FG189" s="112"/>
      <c r="FH189" s="112"/>
      <c r="FI189" s="112"/>
      <c r="FJ189" s="112"/>
      <c r="FK189" s="112"/>
      <c r="FL189" s="112"/>
      <c r="FM189" s="112"/>
      <c r="FN189" s="112"/>
      <c r="FO189" s="112"/>
      <c r="FP189" s="112"/>
      <c r="FQ189" s="112"/>
      <c r="FR189" s="112"/>
      <c r="FS189" s="112"/>
      <c r="FT189" s="112"/>
      <c r="FU189" s="112"/>
      <c r="FV189" s="112"/>
      <c r="FW189" s="112"/>
      <c r="FX189" s="112"/>
      <c r="FY189" s="112"/>
      <c r="FZ189" s="112"/>
      <c r="GA189" s="112"/>
      <c r="GB189" s="112"/>
      <c r="GC189" s="112"/>
      <c r="GD189" s="112"/>
      <c r="GE189" s="112"/>
      <c r="GF189" s="112"/>
      <c r="GG189" s="112"/>
      <c r="GH189" s="112"/>
      <c r="GI189" s="112"/>
      <c r="GJ189" s="112"/>
      <c r="GK189" s="112"/>
      <c r="GL189" s="112"/>
      <c r="GM189" s="112"/>
      <c r="GN189" s="112"/>
      <c r="GO189" s="112"/>
      <c r="GP189" s="112"/>
      <c r="GQ189" s="112"/>
      <c r="GR189" s="112"/>
      <c r="GS189" s="112"/>
      <c r="GT189" s="112"/>
      <c r="GU189" s="112"/>
      <c r="GV189" s="112"/>
      <c r="GW189" s="112"/>
      <c r="GX189" s="112"/>
      <c r="GY189" s="112"/>
      <c r="GZ189" s="112"/>
      <c r="HA189" s="112"/>
      <c r="HB189" s="112"/>
      <c r="HC189" s="112"/>
      <c r="HD189" s="112"/>
      <c r="HE189" s="112"/>
      <c r="HF189" s="112"/>
      <c r="HG189" s="112"/>
      <c r="HH189" s="112"/>
      <c r="HI189" s="112"/>
      <c r="HJ189" s="112"/>
      <c r="HK189" s="112"/>
      <c r="HL189" s="112"/>
      <c r="HM189" s="112"/>
      <c r="HN189" s="112"/>
      <c r="HO189" s="112"/>
      <c r="HP189" s="112"/>
      <c r="HQ189" s="112"/>
      <c r="HR189" s="112"/>
      <c r="HS189" s="112"/>
      <c r="HT189" s="112"/>
      <c r="HU189" s="112"/>
      <c r="HV189" s="112"/>
      <c r="HW189" s="112"/>
      <c r="HX189" s="112"/>
      <c r="HY189" s="112"/>
      <c r="HZ189" s="112"/>
      <c r="IA189" s="112"/>
      <c r="IB189" s="112"/>
      <c r="IC189" s="112"/>
      <c r="ID189" s="112"/>
      <c r="IE189" s="112"/>
      <c r="IF189" s="112"/>
    </row>
    <row r="190" spans="1:240" s="91" customFormat="1" ht="33" customHeight="1">
      <c r="A190" s="86" t="s">
        <v>635</v>
      </c>
      <c r="B190" s="189" t="s">
        <v>729</v>
      </c>
      <c r="C190" s="189"/>
      <c r="D190" s="189"/>
      <c r="E190" s="88"/>
      <c r="F190" s="89"/>
      <c r="G190" s="449"/>
      <c r="H190" s="102"/>
      <c r="I190" s="90"/>
      <c r="J190" s="90"/>
      <c r="K190" s="190"/>
      <c r="L190" s="88">
        <f>SUBTOTAL(109,L191:L193)</f>
        <v>631296</v>
      </c>
      <c r="M190" s="88">
        <f t="shared" ref="M190:T190" si="21">SUBTOTAL(109,M191:M193)</f>
        <v>0</v>
      </c>
      <c r="N190" s="88">
        <f t="shared" si="21"/>
        <v>238281</v>
      </c>
      <c r="O190" s="88">
        <f t="shared" si="21"/>
        <v>53750</v>
      </c>
      <c r="P190" s="88">
        <f t="shared" si="21"/>
        <v>0</v>
      </c>
      <c r="Q190" s="88">
        <f t="shared" si="21"/>
        <v>50</v>
      </c>
      <c r="R190" s="88">
        <f t="shared" si="21"/>
        <v>0</v>
      </c>
      <c r="S190" s="88">
        <f t="shared" si="21"/>
        <v>0</v>
      </c>
      <c r="T190" s="88">
        <f t="shared" si="21"/>
        <v>22050</v>
      </c>
      <c r="U190" s="475"/>
      <c r="V190" s="467"/>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c r="AY190" s="112"/>
      <c r="AZ190" s="112"/>
      <c r="BA190" s="112"/>
      <c r="BB190" s="112"/>
      <c r="BC190" s="112"/>
      <c r="BD190" s="112"/>
      <c r="BE190" s="112"/>
      <c r="BF190" s="112"/>
      <c r="BG190" s="112"/>
      <c r="BH190" s="112"/>
      <c r="BI190" s="112"/>
      <c r="BJ190" s="112"/>
      <c r="BK190" s="112"/>
      <c r="BL190" s="112"/>
      <c r="BM190" s="112"/>
      <c r="BN190" s="112"/>
      <c r="BO190" s="112"/>
      <c r="BP190" s="112"/>
      <c r="BQ190" s="112"/>
      <c r="BR190" s="112"/>
      <c r="BS190" s="112"/>
      <c r="BT190" s="112"/>
      <c r="BU190" s="112"/>
      <c r="BV190" s="112"/>
      <c r="BW190" s="112"/>
      <c r="BX190" s="112"/>
      <c r="BY190" s="112"/>
      <c r="BZ190" s="112"/>
      <c r="CA190" s="112"/>
      <c r="CB190" s="112"/>
      <c r="CC190" s="112"/>
      <c r="CD190" s="112"/>
      <c r="CE190" s="112"/>
      <c r="CF190" s="112"/>
      <c r="CG190" s="112"/>
      <c r="CH190" s="112"/>
      <c r="CI190" s="112"/>
      <c r="CJ190" s="112"/>
      <c r="CK190" s="112"/>
      <c r="CL190" s="112"/>
      <c r="CM190" s="112"/>
      <c r="CN190" s="112"/>
      <c r="CO190" s="112"/>
      <c r="CP190" s="112"/>
      <c r="CQ190" s="112"/>
      <c r="CR190" s="112"/>
      <c r="CS190" s="112"/>
      <c r="CT190" s="112"/>
      <c r="CU190" s="112"/>
      <c r="CV190" s="112"/>
      <c r="CW190" s="112"/>
      <c r="CX190" s="112"/>
      <c r="CY190" s="112"/>
      <c r="CZ190" s="112"/>
      <c r="DA190" s="112"/>
      <c r="DB190" s="112"/>
      <c r="DC190" s="112"/>
      <c r="DD190" s="112"/>
      <c r="DE190" s="112"/>
      <c r="DF190" s="112"/>
      <c r="DG190" s="112"/>
      <c r="DH190" s="112"/>
      <c r="DI190" s="112"/>
      <c r="DJ190" s="112"/>
      <c r="DK190" s="112"/>
      <c r="DL190" s="112"/>
      <c r="DM190" s="112"/>
      <c r="DN190" s="112"/>
      <c r="DO190" s="112"/>
      <c r="DP190" s="112"/>
      <c r="DQ190" s="112"/>
      <c r="DR190" s="112"/>
      <c r="DS190" s="112"/>
      <c r="DT190" s="112"/>
      <c r="DU190" s="112"/>
      <c r="DV190" s="112"/>
      <c r="DW190" s="112"/>
      <c r="DX190" s="112"/>
      <c r="DY190" s="112"/>
      <c r="DZ190" s="112"/>
      <c r="EA190" s="112"/>
      <c r="EB190" s="112"/>
      <c r="EC190" s="112"/>
      <c r="ED190" s="112"/>
      <c r="EE190" s="112"/>
      <c r="EF190" s="112"/>
      <c r="EG190" s="112"/>
      <c r="EH190" s="112"/>
      <c r="EI190" s="112"/>
      <c r="EJ190" s="112"/>
      <c r="EK190" s="112"/>
      <c r="EL190" s="112"/>
      <c r="EM190" s="112"/>
      <c r="EN190" s="112"/>
      <c r="EO190" s="112"/>
      <c r="EP190" s="112"/>
      <c r="EQ190" s="112"/>
      <c r="ER190" s="112"/>
      <c r="ES190" s="112"/>
      <c r="ET190" s="112"/>
      <c r="EU190" s="112"/>
      <c r="EV190" s="112"/>
      <c r="EW190" s="112"/>
      <c r="EX190" s="112"/>
      <c r="EY190" s="112"/>
      <c r="EZ190" s="112"/>
      <c r="FA190" s="112"/>
      <c r="FB190" s="112"/>
      <c r="FC190" s="112"/>
      <c r="FD190" s="112"/>
      <c r="FE190" s="112"/>
      <c r="FF190" s="112"/>
      <c r="FG190" s="112"/>
      <c r="FH190" s="112"/>
      <c r="FI190" s="112"/>
      <c r="FJ190" s="112"/>
      <c r="FK190" s="112"/>
      <c r="FL190" s="112"/>
      <c r="FM190" s="112"/>
      <c r="FN190" s="112"/>
      <c r="FO190" s="112"/>
      <c r="FP190" s="112"/>
      <c r="FQ190" s="112"/>
      <c r="FR190" s="112"/>
      <c r="FS190" s="112"/>
      <c r="FT190" s="112"/>
      <c r="FU190" s="112"/>
      <c r="FV190" s="112"/>
      <c r="FW190" s="112"/>
      <c r="FX190" s="112"/>
      <c r="FY190" s="112"/>
      <c r="FZ190" s="112"/>
      <c r="GA190" s="112"/>
      <c r="GB190" s="112"/>
      <c r="GC190" s="112"/>
      <c r="GD190" s="112"/>
      <c r="GE190" s="112"/>
      <c r="GF190" s="112"/>
      <c r="GG190" s="112"/>
      <c r="GH190" s="112"/>
      <c r="GI190" s="112"/>
      <c r="GJ190" s="112"/>
      <c r="GK190" s="112"/>
      <c r="GL190" s="112"/>
      <c r="GM190" s="112"/>
      <c r="GN190" s="112"/>
      <c r="GO190" s="112"/>
      <c r="GP190" s="112"/>
      <c r="GQ190" s="112"/>
      <c r="GR190" s="112"/>
      <c r="GS190" s="112"/>
      <c r="GT190" s="112"/>
      <c r="GU190" s="112"/>
      <c r="GV190" s="112"/>
      <c r="GW190" s="112"/>
      <c r="GX190" s="112"/>
      <c r="GY190" s="112"/>
      <c r="GZ190" s="112"/>
      <c r="HA190" s="112"/>
      <c r="HB190" s="112"/>
      <c r="HC190" s="112"/>
      <c r="HD190" s="112"/>
      <c r="HE190" s="112"/>
      <c r="HF190" s="112"/>
      <c r="HG190" s="112"/>
      <c r="HH190" s="112"/>
      <c r="HI190" s="112"/>
      <c r="HJ190" s="112"/>
      <c r="HK190" s="112"/>
      <c r="HL190" s="112"/>
      <c r="HM190" s="112"/>
      <c r="HN190" s="112"/>
      <c r="HO190" s="112"/>
      <c r="HP190" s="112"/>
      <c r="HQ190" s="112"/>
      <c r="HR190" s="112"/>
      <c r="HS190" s="112"/>
      <c r="HT190" s="112"/>
      <c r="HU190" s="112"/>
      <c r="HV190" s="112"/>
      <c r="HW190" s="112"/>
      <c r="HX190" s="112"/>
      <c r="HY190" s="112"/>
      <c r="HZ190" s="112"/>
      <c r="IA190" s="112"/>
      <c r="IB190" s="112"/>
      <c r="IC190" s="112"/>
      <c r="ID190" s="112"/>
      <c r="IE190" s="112"/>
      <c r="IF190" s="112"/>
    </row>
    <row r="191" spans="1:240" s="120" customFormat="1" ht="31.5">
      <c r="A191" s="37">
        <v>1</v>
      </c>
      <c r="B191" s="444" t="s">
        <v>54</v>
      </c>
      <c r="C191" s="444"/>
      <c r="D191" s="445"/>
      <c r="E191" s="421" t="s">
        <v>161</v>
      </c>
      <c r="F191" s="106" t="s">
        <v>574</v>
      </c>
      <c r="G191" s="261" t="s">
        <v>56</v>
      </c>
      <c r="H191" s="446" t="s">
        <v>49</v>
      </c>
      <c r="I191" s="39">
        <v>2015</v>
      </c>
      <c r="J191" s="39">
        <v>2020</v>
      </c>
      <c r="K191" s="447" t="s">
        <v>55</v>
      </c>
      <c r="L191" s="243">
        <v>391564</v>
      </c>
      <c r="M191" s="243"/>
      <c r="N191" s="243">
        <v>156626</v>
      </c>
      <c r="O191" s="243">
        <v>20050</v>
      </c>
      <c r="P191" s="243"/>
      <c r="Q191" s="243">
        <v>50</v>
      </c>
      <c r="R191" s="243"/>
      <c r="S191" s="243"/>
      <c r="T191" s="243">
        <v>4750</v>
      </c>
      <c r="U191" s="415" t="s">
        <v>730</v>
      </c>
      <c r="V191" s="570"/>
      <c r="W191" s="91"/>
      <c r="X191" s="91"/>
      <c r="Y191" s="91"/>
      <c r="Z191" s="91"/>
      <c r="AA191" s="91"/>
      <c r="AB191" s="91"/>
      <c r="AC191" s="91"/>
      <c r="AD191" s="91"/>
      <c r="AE191" s="91"/>
      <c r="AF191" s="91"/>
      <c r="AG191" s="91"/>
      <c r="AH191" s="91"/>
      <c r="AI191" s="91"/>
      <c r="AJ191" s="91"/>
      <c r="AK191" s="91"/>
      <c r="AL191" s="91"/>
      <c r="AM191" s="91"/>
      <c r="AN191" s="91"/>
      <c r="AO191" s="91"/>
      <c r="AP191" s="91"/>
      <c r="AQ191" s="91"/>
      <c r="AR191" s="91"/>
      <c r="AS191" s="91"/>
      <c r="AT191" s="91"/>
      <c r="AU191" s="91"/>
      <c r="AV191" s="91"/>
      <c r="AW191" s="91"/>
      <c r="AX191" s="91"/>
      <c r="AY191" s="91"/>
      <c r="AZ191" s="91"/>
      <c r="BA191" s="91"/>
      <c r="BB191" s="91"/>
      <c r="BC191" s="91"/>
      <c r="BD191" s="91"/>
      <c r="BE191" s="91"/>
      <c r="BF191" s="91"/>
      <c r="BG191" s="91"/>
      <c r="BH191" s="91"/>
      <c r="BI191" s="91"/>
      <c r="BJ191" s="91"/>
      <c r="BK191" s="91"/>
      <c r="BL191" s="91"/>
      <c r="BM191" s="91"/>
      <c r="BN191" s="91"/>
      <c r="BO191" s="91"/>
      <c r="BP191" s="91"/>
      <c r="BQ191" s="91"/>
      <c r="BR191" s="91"/>
      <c r="BS191" s="91"/>
      <c r="BT191" s="91"/>
      <c r="BU191" s="91"/>
      <c r="BV191" s="91"/>
      <c r="BW191" s="91"/>
      <c r="BX191" s="91"/>
      <c r="BY191" s="91"/>
      <c r="BZ191" s="91"/>
      <c r="CA191" s="91"/>
      <c r="CB191" s="91"/>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c r="IF191" s="91"/>
    </row>
    <row r="192" spans="1:240" s="120" customFormat="1" ht="31.5">
      <c r="A192" s="37">
        <v>2</v>
      </c>
      <c r="B192" s="444" t="s">
        <v>50</v>
      </c>
      <c r="C192" s="444"/>
      <c r="D192" s="445"/>
      <c r="E192" s="421" t="s">
        <v>161</v>
      </c>
      <c r="F192" s="106" t="s">
        <v>574</v>
      </c>
      <c r="G192" s="261" t="s">
        <v>56</v>
      </c>
      <c r="H192" s="446" t="s">
        <v>49</v>
      </c>
      <c r="I192" s="39">
        <v>2016</v>
      </c>
      <c r="J192" s="39">
        <v>2018</v>
      </c>
      <c r="K192" s="447" t="s">
        <v>51</v>
      </c>
      <c r="L192" s="264">
        <v>167137</v>
      </c>
      <c r="M192" s="264"/>
      <c r="N192" s="264">
        <f>L192-100282</f>
        <v>66855</v>
      </c>
      <c r="O192" s="205">
        <v>0</v>
      </c>
      <c r="P192" s="205"/>
      <c r="Q192" s="205">
        <v>0</v>
      </c>
      <c r="R192" s="265"/>
      <c r="S192" s="265"/>
      <c r="T192" s="265">
        <v>10000</v>
      </c>
      <c r="U192" s="415" t="s">
        <v>730</v>
      </c>
      <c r="V192" s="570"/>
      <c r="W192" s="91"/>
      <c r="X192" s="91"/>
      <c r="Y192" s="91"/>
      <c r="Z192" s="91"/>
      <c r="AA192" s="91"/>
      <c r="AB192" s="91"/>
      <c r="AC192" s="91"/>
      <c r="AD192" s="91"/>
      <c r="AE192" s="91"/>
      <c r="AF192" s="91"/>
      <c r="AG192" s="91"/>
      <c r="AH192" s="91"/>
      <c r="AI192" s="91"/>
      <c r="AJ192" s="91"/>
      <c r="AK192" s="91"/>
      <c r="AL192" s="91"/>
      <c r="AM192" s="91"/>
      <c r="AN192" s="91"/>
      <c r="AO192" s="91"/>
      <c r="AP192" s="91"/>
      <c r="AQ192" s="91"/>
      <c r="AR192" s="91"/>
      <c r="AS192" s="91"/>
      <c r="AT192" s="91"/>
      <c r="AU192" s="91"/>
      <c r="AV192" s="91"/>
      <c r="AW192" s="91"/>
      <c r="AX192" s="91"/>
      <c r="AY192" s="91"/>
      <c r="AZ192" s="91"/>
      <c r="BA192" s="91"/>
      <c r="BB192" s="91"/>
      <c r="BC192" s="91"/>
      <c r="BD192" s="91"/>
      <c r="BE192" s="91"/>
      <c r="BF192" s="91"/>
      <c r="BG192" s="91"/>
      <c r="BH192" s="91"/>
      <c r="BI192" s="91"/>
      <c r="BJ192" s="91"/>
      <c r="BK192" s="91"/>
      <c r="BL192" s="91"/>
      <c r="BM192" s="91"/>
      <c r="BN192" s="91"/>
      <c r="BO192" s="91"/>
      <c r="BP192" s="91"/>
      <c r="BQ192" s="91"/>
      <c r="BR192" s="91"/>
      <c r="BS192" s="91"/>
      <c r="BT192" s="91"/>
      <c r="BU192" s="91"/>
      <c r="BV192" s="91"/>
      <c r="BW192" s="91"/>
      <c r="BX192" s="91"/>
      <c r="BY192" s="91"/>
      <c r="BZ192" s="91"/>
      <c r="CA192" s="91"/>
      <c r="CB192" s="91"/>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c r="IF192" s="91"/>
    </row>
    <row r="193" spans="1:240" s="120" customFormat="1" ht="31.5">
      <c r="A193" s="37">
        <v>3</v>
      </c>
      <c r="B193" s="444" t="s">
        <v>52</v>
      </c>
      <c r="C193" s="444"/>
      <c r="D193" s="445"/>
      <c r="E193" s="421" t="s">
        <v>161</v>
      </c>
      <c r="F193" s="106" t="s">
        <v>574</v>
      </c>
      <c r="G193" s="261" t="s">
        <v>56</v>
      </c>
      <c r="H193" s="446" t="s">
        <v>49</v>
      </c>
      <c r="I193" s="39">
        <v>2016</v>
      </c>
      <c r="J193" s="39">
        <v>2018</v>
      </c>
      <c r="K193" s="447" t="s">
        <v>53</v>
      </c>
      <c r="L193" s="264">
        <v>72595</v>
      </c>
      <c r="M193" s="264"/>
      <c r="N193" s="264">
        <v>14800</v>
      </c>
      <c r="O193" s="205">
        <v>33700</v>
      </c>
      <c r="P193" s="205"/>
      <c r="Q193" s="205">
        <v>0</v>
      </c>
      <c r="R193" s="263"/>
      <c r="S193" s="263"/>
      <c r="T193" s="265">
        <v>7300</v>
      </c>
      <c r="U193" s="415" t="s">
        <v>730</v>
      </c>
      <c r="V193" s="570"/>
      <c r="W193" s="91"/>
      <c r="X193" s="91"/>
      <c r="Y193" s="91"/>
      <c r="Z193" s="91"/>
      <c r="AA193" s="91"/>
      <c r="AB193" s="91"/>
      <c r="AC193" s="91"/>
      <c r="AD193" s="91"/>
      <c r="AE193" s="91"/>
      <c r="AF193" s="91"/>
      <c r="AG193" s="91"/>
      <c r="AH193" s="91"/>
      <c r="AI193" s="91"/>
      <c r="AJ193" s="91"/>
      <c r="AK193" s="91"/>
      <c r="AL193" s="91"/>
      <c r="AM193" s="91"/>
      <c r="AN193" s="91"/>
      <c r="AO193" s="91"/>
      <c r="AP193" s="91"/>
      <c r="AQ193" s="91"/>
      <c r="AR193" s="91"/>
      <c r="AS193" s="91"/>
      <c r="AT193" s="91"/>
      <c r="AU193" s="91"/>
      <c r="AV193" s="91"/>
      <c r="AW193" s="91"/>
      <c r="AX193" s="91"/>
      <c r="AY193" s="91"/>
      <c r="AZ193" s="91"/>
      <c r="BA193" s="91"/>
      <c r="BB193" s="91"/>
      <c r="BC193" s="91"/>
      <c r="BD193" s="91"/>
      <c r="BE193" s="91"/>
      <c r="BF193" s="91"/>
      <c r="BG193" s="91"/>
      <c r="BH193" s="91"/>
      <c r="BI193" s="91"/>
      <c r="BJ193" s="91"/>
      <c r="BK193" s="91"/>
      <c r="BL193" s="91"/>
      <c r="BM193" s="91"/>
      <c r="BN193" s="91"/>
      <c r="BO193" s="91"/>
      <c r="BP193" s="91"/>
      <c r="BQ193" s="91"/>
      <c r="BR193" s="91"/>
      <c r="BS193" s="91"/>
      <c r="BT193" s="91"/>
      <c r="BU193" s="91"/>
      <c r="BV193" s="91"/>
      <c r="BW193" s="91"/>
      <c r="BX193" s="91"/>
      <c r="BY193" s="91"/>
      <c r="BZ193" s="91"/>
      <c r="CA193" s="91"/>
      <c r="CB193" s="91"/>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c r="IF193" s="91"/>
    </row>
    <row r="194" spans="1:240" s="91" customFormat="1" ht="24.75" customHeight="1">
      <c r="A194" s="86" t="s">
        <v>636</v>
      </c>
      <c r="B194" s="189" t="s">
        <v>731</v>
      </c>
      <c r="C194" s="189"/>
      <c r="D194" s="189"/>
      <c r="E194" s="88"/>
      <c r="F194" s="89"/>
      <c r="G194" s="449"/>
      <c r="H194" s="102"/>
      <c r="I194" s="90"/>
      <c r="J194" s="90"/>
      <c r="K194" s="190"/>
      <c r="L194" s="88">
        <f t="shared" ref="L194:T194" si="22">SUBTOTAL(109,L195:L231)</f>
        <v>1204438</v>
      </c>
      <c r="M194" s="88">
        <f t="shared" si="22"/>
        <v>0</v>
      </c>
      <c r="N194" s="88">
        <f t="shared" si="22"/>
        <v>332422.7</v>
      </c>
      <c r="O194" s="88">
        <f t="shared" si="22"/>
        <v>544559</v>
      </c>
      <c r="P194" s="88">
        <f t="shared" si="22"/>
        <v>0</v>
      </c>
      <c r="Q194" s="88">
        <f t="shared" si="22"/>
        <v>169799</v>
      </c>
      <c r="R194" s="88">
        <f t="shared" si="22"/>
        <v>75470</v>
      </c>
      <c r="S194" s="88">
        <f t="shared" si="22"/>
        <v>0</v>
      </c>
      <c r="T194" s="88">
        <f t="shared" si="22"/>
        <v>40950</v>
      </c>
      <c r="U194" s="475"/>
      <c r="V194" s="467"/>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12"/>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c r="EH194" s="112"/>
      <c r="EI194" s="112"/>
      <c r="EJ194" s="112"/>
      <c r="EK194" s="112"/>
      <c r="EL194" s="112"/>
      <c r="EM194" s="112"/>
      <c r="EN194" s="112"/>
      <c r="EO194" s="112"/>
      <c r="EP194" s="112"/>
      <c r="EQ194" s="112"/>
      <c r="ER194" s="112"/>
      <c r="ES194" s="112"/>
      <c r="ET194" s="112"/>
      <c r="EU194" s="112"/>
      <c r="EV194" s="112"/>
      <c r="EW194" s="112"/>
      <c r="EX194" s="112"/>
      <c r="EY194" s="112"/>
      <c r="EZ194" s="112"/>
      <c r="FA194" s="112"/>
      <c r="FB194" s="112"/>
      <c r="FC194" s="112"/>
      <c r="FD194" s="112"/>
      <c r="FE194" s="112"/>
      <c r="FF194" s="112"/>
      <c r="FG194" s="112"/>
      <c r="FH194" s="112"/>
      <c r="FI194" s="112"/>
      <c r="FJ194" s="112"/>
      <c r="FK194" s="112"/>
      <c r="FL194" s="112"/>
      <c r="FM194" s="112"/>
      <c r="FN194" s="112"/>
      <c r="FO194" s="112"/>
      <c r="FP194" s="112"/>
      <c r="FQ194" s="112"/>
      <c r="FR194" s="112"/>
      <c r="FS194" s="112"/>
      <c r="FT194" s="112"/>
      <c r="FU194" s="112"/>
      <c r="FV194" s="112"/>
      <c r="FW194" s="112"/>
      <c r="FX194" s="112"/>
      <c r="FY194" s="112"/>
      <c r="FZ194" s="112"/>
      <c r="GA194" s="112"/>
      <c r="GB194" s="112"/>
      <c r="GC194" s="112"/>
      <c r="GD194" s="112"/>
      <c r="GE194" s="112"/>
      <c r="GF194" s="112"/>
      <c r="GG194" s="112"/>
      <c r="GH194" s="112"/>
      <c r="GI194" s="112"/>
      <c r="GJ194" s="112"/>
      <c r="GK194" s="112"/>
      <c r="GL194" s="112"/>
      <c r="GM194" s="112"/>
      <c r="GN194" s="112"/>
      <c r="GO194" s="112"/>
      <c r="GP194" s="112"/>
      <c r="GQ194" s="112"/>
      <c r="GR194" s="112"/>
      <c r="GS194" s="112"/>
      <c r="GT194" s="112"/>
      <c r="GU194" s="112"/>
      <c r="GV194" s="112"/>
      <c r="GW194" s="112"/>
      <c r="GX194" s="112"/>
      <c r="GY194" s="112"/>
      <c r="GZ194" s="112"/>
      <c r="HA194" s="112"/>
      <c r="HB194" s="112"/>
      <c r="HC194" s="112"/>
      <c r="HD194" s="112"/>
      <c r="HE194" s="112"/>
      <c r="HF194" s="112"/>
      <c r="HG194" s="112"/>
      <c r="HH194" s="112"/>
      <c r="HI194" s="112"/>
      <c r="HJ194" s="112"/>
      <c r="HK194" s="112"/>
      <c r="HL194" s="112"/>
      <c r="HM194" s="112"/>
      <c r="HN194" s="112"/>
      <c r="HO194" s="112"/>
      <c r="HP194" s="112"/>
      <c r="HQ194" s="112"/>
      <c r="HR194" s="112"/>
      <c r="HS194" s="112"/>
      <c r="HT194" s="112"/>
      <c r="HU194" s="112"/>
      <c r="HV194" s="112"/>
      <c r="HW194" s="112"/>
      <c r="HX194" s="112"/>
      <c r="HY194" s="112"/>
      <c r="HZ194" s="112"/>
      <c r="IA194" s="112"/>
      <c r="IB194" s="112"/>
      <c r="IC194" s="112"/>
      <c r="ID194" s="112"/>
      <c r="IE194" s="112"/>
      <c r="IF194" s="112"/>
    </row>
    <row r="195" spans="1:240" s="91" customFormat="1" ht="24.75" customHeight="1">
      <c r="A195" s="86" t="s">
        <v>824</v>
      </c>
      <c r="B195" s="189" t="s">
        <v>708</v>
      </c>
      <c r="C195" s="189"/>
      <c r="D195" s="189"/>
      <c r="E195" s="88"/>
      <c r="F195" s="89"/>
      <c r="G195" s="449"/>
      <c r="H195" s="102"/>
      <c r="I195" s="90"/>
      <c r="J195" s="90"/>
      <c r="K195" s="190"/>
      <c r="L195" s="88">
        <f t="shared" ref="L195:T195" si="23">SUBTOTAL(109,L196:L217)</f>
        <v>761158</v>
      </c>
      <c r="M195" s="88">
        <f t="shared" si="23"/>
        <v>0</v>
      </c>
      <c r="N195" s="88">
        <f t="shared" si="23"/>
        <v>95229</v>
      </c>
      <c r="O195" s="88">
        <f t="shared" si="23"/>
        <v>370405</v>
      </c>
      <c r="P195" s="88">
        <f t="shared" si="23"/>
        <v>0</v>
      </c>
      <c r="Q195" s="88">
        <f t="shared" si="23"/>
        <v>28195</v>
      </c>
      <c r="R195" s="88">
        <f t="shared" si="23"/>
        <v>46283</v>
      </c>
      <c r="S195" s="88">
        <f t="shared" si="23"/>
        <v>0</v>
      </c>
      <c r="T195" s="88">
        <f t="shared" si="23"/>
        <v>20906</v>
      </c>
      <c r="U195" s="475"/>
      <c r="V195" s="467"/>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c r="EH195" s="112"/>
      <c r="EI195" s="112"/>
      <c r="EJ195" s="112"/>
      <c r="EK195" s="112"/>
      <c r="EL195" s="112"/>
      <c r="EM195" s="112"/>
      <c r="EN195" s="112"/>
      <c r="EO195" s="112"/>
      <c r="EP195" s="112"/>
      <c r="EQ195" s="112"/>
      <c r="ER195" s="112"/>
      <c r="ES195" s="112"/>
      <c r="ET195" s="112"/>
      <c r="EU195" s="112"/>
      <c r="EV195" s="112"/>
      <c r="EW195" s="112"/>
      <c r="EX195" s="112"/>
      <c r="EY195" s="112"/>
      <c r="EZ195" s="112"/>
      <c r="FA195" s="112"/>
      <c r="FB195" s="112"/>
      <c r="FC195" s="112"/>
      <c r="FD195" s="112"/>
      <c r="FE195" s="112"/>
      <c r="FF195" s="112"/>
      <c r="FG195" s="112"/>
      <c r="FH195" s="112"/>
      <c r="FI195" s="112"/>
      <c r="FJ195" s="112"/>
      <c r="FK195" s="112"/>
      <c r="FL195" s="112"/>
      <c r="FM195" s="112"/>
      <c r="FN195" s="112"/>
      <c r="FO195" s="112"/>
      <c r="FP195" s="112"/>
      <c r="FQ195" s="112"/>
      <c r="FR195" s="112"/>
      <c r="FS195" s="112"/>
      <c r="FT195" s="112"/>
      <c r="FU195" s="112"/>
      <c r="FV195" s="112"/>
      <c r="FW195" s="112"/>
      <c r="FX195" s="112"/>
      <c r="FY195" s="112"/>
      <c r="FZ195" s="112"/>
      <c r="GA195" s="112"/>
      <c r="GB195" s="112"/>
      <c r="GC195" s="112"/>
      <c r="GD195" s="112"/>
      <c r="GE195" s="112"/>
      <c r="GF195" s="112"/>
      <c r="GG195" s="112"/>
      <c r="GH195" s="112"/>
      <c r="GI195" s="112"/>
      <c r="GJ195" s="112"/>
      <c r="GK195" s="112"/>
      <c r="GL195" s="112"/>
      <c r="GM195" s="112"/>
      <c r="GN195" s="112"/>
      <c r="GO195" s="112"/>
      <c r="GP195" s="112"/>
      <c r="GQ195" s="112"/>
      <c r="GR195" s="112"/>
      <c r="GS195" s="112"/>
      <c r="GT195" s="112"/>
      <c r="GU195" s="112"/>
      <c r="GV195" s="112"/>
      <c r="GW195" s="112"/>
      <c r="GX195" s="112"/>
      <c r="GY195" s="112"/>
      <c r="GZ195" s="112"/>
      <c r="HA195" s="112"/>
      <c r="HB195" s="112"/>
      <c r="HC195" s="112"/>
      <c r="HD195" s="112"/>
      <c r="HE195" s="112"/>
      <c r="HF195" s="112"/>
      <c r="HG195" s="112"/>
      <c r="HH195" s="112"/>
      <c r="HI195" s="112"/>
      <c r="HJ195" s="112"/>
      <c r="HK195" s="112"/>
      <c r="HL195" s="112"/>
      <c r="HM195" s="112"/>
      <c r="HN195" s="112"/>
      <c r="HO195" s="112"/>
      <c r="HP195" s="112"/>
      <c r="HQ195" s="112"/>
      <c r="HR195" s="112"/>
      <c r="HS195" s="112"/>
      <c r="HT195" s="112"/>
      <c r="HU195" s="112"/>
      <c r="HV195" s="112"/>
      <c r="HW195" s="112"/>
      <c r="HX195" s="112"/>
      <c r="HY195" s="112"/>
      <c r="HZ195" s="112"/>
      <c r="IA195" s="112"/>
      <c r="IB195" s="112"/>
      <c r="IC195" s="112"/>
      <c r="ID195" s="112"/>
      <c r="IE195" s="112"/>
      <c r="IF195" s="112"/>
    </row>
    <row r="196" spans="1:240" s="113" customFormat="1" ht="51">
      <c r="A196" s="92">
        <v>1</v>
      </c>
      <c r="B196" s="119" t="s">
        <v>643</v>
      </c>
      <c r="C196" s="114"/>
      <c r="D196" s="114"/>
      <c r="E196" s="109"/>
      <c r="F196" s="96"/>
      <c r="G196" s="191"/>
      <c r="H196" s="25" t="s">
        <v>817</v>
      </c>
      <c r="I196" s="29">
        <v>2011</v>
      </c>
      <c r="J196" s="29">
        <v>2015</v>
      </c>
      <c r="K196" s="457" t="s">
        <v>644</v>
      </c>
      <c r="L196" s="137">
        <v>72150</v>
      </c>
      <c r="M196" s="137"/>
      <c r="N196" s="107"/>
      <c r="O196" s="93">
        <v>14711</v>
      </c>
      <c r="P196" s="93"/>
      <c r="Q196" s="93"/>
      <c r="R196" s="168"/>
      <c r="S196" s="168"/>
      <c r="T196" s="168">
        <v>881</v>
      </c>
      <c r="U196" s="477" t="s">
        <v>818</v>
      </c>
      <c r="V196" s="571"/>
      <c r="W196" s="155"/>
      <c r="X196" s="155"/>
      <c r="Y196" s="155"/>
      <c r="Z196" s="155"/>
      <c r="AA196" s="155"/>
      <c r="AB196" s="155"/>
      <c r="AC196" s="155"/>
      <c r="AD196" s="155"/>
      <c r="AE196" s="155"/>
      <c r="AF196" s="155"/>
      <c r="AG196" s="155"/>
      <c r="AH196" s="155"/>
      <c r="AI196" s="155"/>
      <c r="AJ196" s="155"/>
      <c r="AK196" s="155"/>
      <c r="AL196" s="155"/>
      <c r="AM196" s="155"/>
      <c r="AN196" s="155"/>
      <c r="AO196" s="155"/>
      <c r="AP196" s="155"/>
      <c r="AQ196" s="155"/>
      <c r="AR196" s="155"/>
      <c r="AS196" s="155"/>
      <c r="AT196" s="155"/>
      <c r="AU196" s="155"/>
      <c r="AV196" s="155"/>
      <c r="AW196" s="155"/>
      <c r="AX196" s="155"/>
      <c r="AY196" s="155"/>
      <c r="AZ196" s="155"/>
      <c r="BA196" s="155"/>
      <c r="BB196" s="155"/>
      <c r="BC196" s="155"/>
      <c r="BD196" s="155"/>
      <c r="BE196" s="155"/>
      <c r="BF196" s="155"/>
      <c r="BG196" s="155"/>
      <c r="BH196" s="155"/>
      <c r="BI196" s="155"/>
      <c r="BJ196" s="155"/>
      <c r="BK196" s="155"/>
      <c r="BL196" s="155"/>
      <c r="BM196" s="155"/>
      <c r="BN196" s="155"/>
      <c r="BO196" s="155"/>
      <c r="BP196" s="155"/>
      <c r="BQ196" s="155"/>
      <c r="BR196" s="155"/>
      <c r="BS196" s="155"/>
      <c r="BT196" s="155"/>
      <c r="BU196" s="155"/>
      <c r="BV196" s="155"/>
      <c r="BW196" s="155"/>
      <c r="BX196" s="155"/>
      <c r="BY196" s="155"/>
      <c r="BZ196" s="155"/>
      <c r="CA196" s="155"/>
      <c r="CB196" s="155"/>
      <c r="CC196" s="155"/>
      <c r="CD196" s="155"/>
      <c r="CE196" s="155"/>
      <c r="CF196" s="155"/>
      <c r="CG196" s="155"/>
      <c r="CH196" s="155"/>
      <c r="CI196" s="155"/>
      <c r="CJ196" s="155"/>
      <c r="CK196" s="155"/>
      <c r="CL196" s="155"/>
      <c r="CM196" s="155"/>
      <c r="CN196" s="155"/>
      <c r="CO196" s="155"/>
      <c r="CP196" s="155"/>
      <c r="CQ196" s="155"/>
      <c r="CR196" s="155"/>
      <c r="CS196" s="155"/>
      <c r="CT196" s="155"/>
      <c r="CU196" s="155"/>
      <c r="CV196" s="155"/>
      <c r="CW196" s="155"/>
      <c r="CX196" s="155"/>
      <c r="CY196" s="155"/>
      <c r="CZ196" s="155"/>
      <c r="DA196" s="155"/>
      <c r="DB196" s="155"/>
      <c r="DC196" s="155"/>
      <c r="DD196" s="155"/>
      <c r="DE196" s="155"/>
      <c r="DF196" s="155"/>
      <c r="DG196" s="155"/>
      <c r="DH196" s="155"/>
      <c r="DI196" s="155"/>
      <c r="DJ196" s="155"/>
      <c r="DK196" s="155"/>
      <c r="DL196" s="155"/>
      <c r="DM196" s="155"/>
      <c r="DN196" s="155"/>
      <c r="DO196" s="155"/>
      <c r="DP196" s="155"/>
      <c r="DQ196" s="155"/>
      <c r="DR196" s="155"/>
      <c r="DS196" s="155"/>
      <c r="DT196" s="155"/>
      <c r="DU196" s="155"/>
      <c r="DV196" s="155"/>
      <c r="DW196" s="155"/>
      <c r="DX196" s="155"/>
      <c r="DY196" s="155"/>
      <c r="DZ196" s="155"/>
      <c r="EA196" s="155"/>
      <c r="EB196" s="155"/>
      <c r="EC196" s="155"/>
      <c r="ED196" s="155"/>
      <c r="EE196" s="155"/>
      <c r="EF196" s="155"/>
      <c r="EG196" s="155"/>
      <c r="EH196" s="155"/>
      <c r="EI196" s="155"/>
      <c r="EJ196" s="155"/>
      <c r="EK196" s="155"/>
      <c r="EL196" s="155"/>
      <c r="EM196" s="155"/>
      <c r="EN196" s="155"/>
      <c r="EO196" s="155"/>
      <c r="EP196" s="155"/>
      <c r="EQ196" s="155"/>
      <c r="ER196" s="155"/>
      <c r="ES196" s="155"/>
      <c r="ET196" s="155"/>
      <c r="EU196" s="155"/>
      <c r="EV196" s="155"/>
      <c r="EW196" s="155"/>
      <c r="EX196" s="155"/>
      <c r="EY196" s="155"/>
      <c r="EZ196" s="155"/>
      <c r="FA196" s="155"/>
      <c r="FB196" s="155"/>
      <c r="FC196" s="155"/>
      <c r="FD196" s="155"/>
      <c r="FE196" s="155"/>
      <c r="FF196" s="155"/>
      <c r="FG196" s="155"/>
      <c r="FH196" s="155"/>
      <c r="FI196" s="155"/>
      <c r="FJ196" s="155"/>
      <c r="FK196" s="155"/>
      <c r="FL196" s="155"/>
      <c r="FM196" s="155"/>
      <c r="FN196" s="155"/>
      <c r="FO196" s="155"/>
      <c r="FP196" s="155"/>
      <c r="FQ196" s="155"/>
      <c r="FR196" s="155"/>
      <c r="FS196" s="155"/>
      <c r="FT196" s="155"/>
      <c r="FU196" s="155"/>
      <c r="FV196" s="155"/>
      <c r="FW196" s="155"/>
      <c r="FX196" s="155"/>
      <c r="FY196" s="155"/>
      <c r="FZ196" s="155"/>
      <c r="GA196" s="155"/>
      <c r="GB196" s="155"/>
      <c r="GC196" s="155"/>
      <c r="GD196" s="155"/>
      <c r="GE196" s="155"/>
      <c r="GF196" s="155"/>
      <c r="GG196" s="155"/>
      <c r="GH196" s="155"/>
      <c r="GI196" s="155"/>
      <c r="GJ196" s="155"/>
      <c r="GK196" s="155"/>
      <c r="GL196" s="155"/>
      <c r="GM196" s="155"/>
      <c r="GN196" s="155"/>
      <c r="GO196" s="155"/>
      <c r="GP196" s="155"/>
      <c r="GQ196" s="155"/>
      <c r="GR196" s="155"/>
      <c r="GS196" s="155"/>
      <c r="GT196" s="155"/>
      <c r="GU196" s="155"/>
      <c r="GV196" s="155"/>
      <c r="GW196" s="155"/>
      <c r="GX196" s="155"/>
      <c r="GY196" s="155"/>
      <c r="GZ196" s="155"/>
      <c r="HA196" s="155"/>
      <c r="HB196" s="155"/>
      <c r="HC196" s="155"/>
      <c r="HD196" s="155"/>
      <c r="HE196" s="155"/>
      <c r="HF196" s="155"/>
      <c r="HG196" s="155"/>
      <c r="HH196" s="155"/>
      <c r="HI196" s="155"/>
      <c r="HJ196" s="155"/>
      <c r="HK196" s="155"/>
      <c r="HL196" s="155"/>
      <c r="HM196" s="155"/>
      <c r="HN196" s="155"/>
      <c r="HO196" s="155"/>
      <c r="HP196" s="155"/>
      <c r="HQ196" s="155"/>
      <c r="HR196" s="155"/>
      <c r="HS196" s="155"/>
      <c r="HT196" s="155"/>
      <c r="HU196" s="155"/>
      <c r="HV196" s="155"/>
      <c r="HW196" s="155"/>
      <c r="HX196" s="155"/>
      <c r="HY196" s="155"/>
      <c r="HZ196" s="155"/>
      <c r="IA196" s="155"/>
      <c r="IB196" s="155"/>
      <c r="IC196" s="155"/>
      <c r="ID196" s="155"/>
      <c r="IE196" s="155"/>
      <c r="IF196" s="155"/>
    </row>
    <row r="197" spans="1:240" s="120" customFormat="1" ht="47.25">
      <c r="A197" s="92">
        <v>2</v>
      </c>
      <c r="B197" s="108" t="s">
        <v>639</v>
      </c>
      <c r="C197" s="108"/>
      <c r="D197" s="108"/>
      <c r="E197" s="25" t="s">
        <v>71</v>
      </c>
      <c r="F197" s="26" t="s">
        <v>535</v>
      </c>
      <c r="G197" s="26"/>
      <c r="H197" s="117" t="s">
        <v>49</v>
      </c>
      <c r="I197" s="29">
        <v>2011</v>
      </c>
      <c r="J197" s="29">
        <v>2012</v>
      </c>
      <c r="K197" s="175" t="s">
        <v>640</v>
      </c>
      <c r="L197" s="134">
        <v>5950</v>
      </c>
      <c r="M197" s="134"/>
      <c r="N197" s="93"/>
      <c r="O197" s="116">
        <v>5031</v>
      </c>
      <c r="P197" s="116"/>
      <c r="Q197" s="132">
        <v>0</v>
      </c>
      <c r="R197" s="107">
        <v>492</v>
      </c>
      <c r="S197" s="107"/>
      <c r="T197" s="118">
        <v>492</v>
      </c>
      <c r="U197" s="499" t="s">
        <v>834</v>
      </c>
      <c r="V197" s="117" t="s">
        <v>819</v>
      </c>
    </row>
    <row r="198" spans="1:240" s="112" customFormat="1" ht="75" customHeight="1">
      <c r="A198" s="92">
        <v>3</v>
      </c>
      <c r="B198" s="108" t="s">
        <v>155</v>
      </c>
      <c r="C198" s="108" t="s">
        <v>563</v>
      </c>
      <c r="D198" s="152">
        <v>20125.014999999999</v>
      </c>
      <c r="E198" s="25" t="s">
        <v>80</v>
      </c>
      <c r="F198" s="26" t="s">
        <v>535</v>
      </c>
      <c r="G198" s="26"/>
      <c r="H198" s="53" t="s">
        <v>49</v>
      </c>
      <c r="I198" s="29">
        <v>2012</v>
      </c>
      <c r="J198" s="29">
        <v>2014</v>
      </c>
      <c r="K198" s="175" t="s">
        <v>156</v>
      </c>
      <c r="L198" s="159">
        <v>28166</v>
      </c>
      <c r="M198" s="159"/>
      <c r="N198" s="93"/>
      <c r="O198" s="134">
        <v>20000</v>
      </c>
      <c r="P198" s="134"/>
      <c r="Q198" s="118"/>
      <c r="R198" s="35">
        <v>125</v>
      </c>
      <c r="S198" s="35"/>
      <c r="T198" s="118">
        <v>125</v>
      </c>
      <c r="U198" s="499" t="s">
        <v>805</v>
      </c>
      <c r="V198" s="559" t="s">
        <v>157</v>
      </c>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c r="CV198" s="120"/>
      <c r="CW198" s="120"/>
      <c r="CX198" s="120"/>
      <c r="CY198" s="120"/>
      <c r="CZ198" s="120"/>
      <c r="DA198" s="120"/>
      <c r="DB198" s="120"/>
      <c r="DC198" s="120"/>
      <c r="DD198" s="120"/>
      <c r="DE198" s="120"/>
      <c r="DF198" s="120"/>
      <c r="DG198" s="120"/>
      <c r="DH198" s="120"/>
      <c r="DI198" s="120"/>
      <c r="DJ198" s="120"/>
      <c r="DK198" s="120"/>
      <c r="DL198" s="120"/>
      <c r="DM198" s="120"/>
      <c r="DN198" s="120"/>
      <c r="DO198" s="120"/>
      <c r="DP198" s="120"/>
      <c r="DQ198" s="120"/>
      <c r="DR198" s="120"/>
      <c r="DS198" s="120"/>
      <c r="DT198" s="120"/>
      <c r="DU198" s="120"/>
      <c r="DV198" s="120"/>
      <c r="DW198" s="120"/>
      <c r="DX198" s="120"/>
      <c r="DY198" s="120"/>
      <c r="DZ198" s="120"/>
      <c r="EA198" s="120"/>
      <c r="EB198" s="120"/>
      <c r="EC198" s="120"/>
      <c r="ED198" s="120"/>
      <c r="EE198" s="120"/>
      <c r="EF198" s="120"/>
      <c r="EG198" s="120"/>
      <c r="EH198" s="120"/>
      <c r="EI198" s="120"/>
      <c r="EJ198" s="120"/>
      <c r="EK198" s="120"/>
      <c r="EL198" s="120"/>
      <c r="EM198" s="120"/>
      <c r="EN198" s="120"/>
      <c r="EO198" s="120"/>
      <c r="EP198" s="120"/>
      <c r="EQ198" s="120"/>
      <c r="ER198" s="120"/>
      <c r="ES198" s="120"/>
      <c r="ET198" s="120"/>
      <c r="EU198" s="120"/>
      <c r="EV198" s="120"/>
      <c r="EW198" s="120"/>
      <c r="EX198" s="120"/>
      <c r="EY198" s="120"/>
      <c r="EZ198" s="120"/>
      <c r="FA198" s="120"/>
      <c r="FB198" s="120"/>
      <c r="FC198" s="120"/>
      <c r="FD198" s="120"/>
      <c r="FE198" s="120"/>
      <c r="FF198" s="120"/>
      <c r="FG198" s="120"/>
      <c r="FH198" s="120"/>
      <c r="FI198" s="120"/>
      <c r="FJ198" s="120"/>
      <c r="FK198" s="120"/>
      <c r="FL198" s="120"/>
      <c r="FM198" s="120"/>
      <c r="FN198" s="120"/>
      <c r="FO198" s="120"/>
      <c r="FP198" s="120"/>
      <c r="FQ198" s="120"/>
      <c r="FR198" s="120"/>
      <c r="FS198" s="120"/>
      <c r="FT198" s="120"/>
      <c r="FU198" s="120"/>
      <c r="FV198" s="120"/>
      <c r="FW198" s="120"/>
      <c r="FX198" s="120"/>
      <c r="FY198" s="120"/>
      <c r="FZ198" s="120"/>
      <c r="GA198" s="120"/>
      <c r="GB198" s="120"/>
      <c r="GC198" s="120"/>
      <c r="GD198" s="120"/>
      <c r="GE198" s="120"/>
      <c r="GF198" s="120"/>
      <c r="GG198" s="120"/>
      <c r="GH198" s="120"/>
      <c r="GI198" s="120"/>
      <c r="GJ198" s="120"/>
      <c r="GK198" s="120"/>
      <c r="GL198" s="120"/>
      <c r="GM198" s="120"/>
      <c r="GN198" s="120"/>
      <c r="GO198" s="120"/>
      <c r="GP198" s="120"/>
      <c r="GQ198" s="120"/>
      <c r="GR198" s="120"/>
      <c r="GS198" s="120"/>
      <c r="GT198" s="120"/>
      <c r="GU198" s="120"/>
      <c r="GV198" s="120"/>
      <c r="GW198" s="120"/>
      <c r="GX198" s="120"/>
      <c r="GY198" s="120"/>
      <c r="GZ198" s="120"/>
      <c r="HA198" s="120"/>
      <c r="HB198" s="120"/>
      <c r="HC198" s="120"/>
      <c r="HD198" s="120"/>
      <c r="HE198" s="120"/>
      <c r="HF198" s="120"/>
      <c r="HG198" s="120"/>
      <c r="HH198" s="120"/>
      <c r="HI198" s="120"/>
      <c r="HJ198" s="120"/>
      <c r="HK198" s="120"/>
      <c r="HL198" s="120"/>
      <c r="HM198" s="120"/>
      <c r="HN198" s="120"/>
      <c r="HO198" s="120"/>
      <c r="HP198" s="120"/>
      <c r="HQ198" s="120"/>
      <c r="HR198" s="120"/>
      <c r="HS198" s="120"/>
      <c r="HT198" s="120"/>
      <c r="HU198" s="120"/>
      <c r="HV198" s="120"/>
      <c r="HW198" s="120"/>
      <c r="HX198" s="120"/>
      <c r="HY198" s="120"/>
      <c r="HZ198" s="120"/>
      <c r="IA198" s="120"/>
      <c r="IB198" s="120"/>
      <c r="IC198" s="120"/>
      <c r="ID198" s="120"/>
      <c r="IE198" s="120"/>
      <c r="IF198" s="120"/>
    </row>
    <row r="199" spans="1:240" s="101" customFormat="1" ht="63">
      <c r="A199" s="92">
        <v>4</v>
      </c>
      <c r="B199" s="114" t="s">
        <v>138</v>
      </c>
      <c r="C199" s="108" t="s">
        <v>546</v>
      </c>
      <c r="D199" s="126">
        <v>11574</v>
      </c>
      <c r="E199" s="25" t="s">
        <v>71</v>
      </c>
      <c r="F199" s="26" t="s">
        <v>535</v>
      </c>
      <c r="G199" s="26"/>
      <c r="H199" s="25" t="s">
        <v>57</v>
      </c>
      <c r="I199" s="29">
        <v>2011</v>
      </c>
      <c r="J199" s="29">
        <v>2015</v>
      </c>
      <c r="K199" s="177" t="s">
        <v>139</v>
      </c>
      <c r="L199" s="135">
        <v>78000</v>
      </c>
      <c r="M199" s="135"/>
      <c r="N199" s="93"/>
      <c r="O199" s="135">
        <v>11100</v>
      </c>
      <c r="P199" s="135"/>
      <c r="Q199" s="136"/>
      <c r="R199" s="128">
        <v>474</v>
      </c>
      <c r="S199" s="128"/>
      <c r="T199" s="74">
        <v>474</v>
      </c>
      <c r="U199" s="499" t="s">
        <v>751</v>
      </c>
      <c r="V199" s="560"/>
    </row>
    <row r="200" spans="1:240" s="101" customFormat="1" ht="42" customHeight="1">
      <c r="A200" s="92">
        <v>5</v>
      </c>
      <c r="B200" s="30" t="s">
        <v>140</v>
      </c>
      <c r="C200" s="108" t="s">
        <v>610</v>
      </c>
      <c r="D200" s="126">
        <v>15605</v>
      </c>
      <c r="E200" s="25" t="s">
        <v>71</v>
      </c>
      <c r="F200" s="26" t="s">
        <v>535</v>
      </c>
      <c r="G200" s="26"/>
      <c r="H200" s="110" t="s">
        <v>95</v>
      </c>
      <c r="I200" s="29">
        <v>2011</v>
      </c>
      <c r="J200" s="29">
        <v>2012</v>
      </c>
      <c r="K200" s="177" t="s">
        <v>141</v>
      </c>
      <c r="L200" s="160">
        <v>16623</v>
      </c>
      <c r="M200" s="160"/>
      <c r="N200" s="93"/>
      <c r="O200" s="135">
        <v>15200</v>
      </c>
      <c r="P200" s="135"/>
      <c r="Q200" s="136"/>
      <c r="R200" s="128">
        <v>405</v>
      </c>
      <c r="S200" s="128"/>
      <c r="T200" s="74">
        <v>405</v>
      </c>
      <c r="U200" s="499" t="s">
        <v>762</v>
      </c>
      <c r="V200" s="560"/>
    </row>
    <row r="201" spans="1:240" s="91" customFormat="1" ht="94.5">
      <c r="A201" s="92">
        <v>6</v>
      </c>
      <c r="B201" s="115" t="s">
        <v>110</v>
      </c>
      <c r="C201" s="115" t="s">
        <v>583</v>
      </c>
      <c r="D201" s="115">
        <v>153137</v>
      </c>
      <c r="E201" s="25" t="s">
        <v>107</v>
      </c>
      <c r="F201" s="26" t="s">
        <v>535</v>
      </c>
      <c r="G201" s="26"/>
      <c r="H201" s="36" t="s">
        <v>537</v>
      </c>
      <c r="I201" s="29">
        <v>2010</v>
      </c>
      <c r="J201" s="29">
        <v>2016</v>
      </c>
      <c r="K201" s="172" t="s">
        <v>111</v>
      </c>
      <c r="L201" s="116">
        <v>257147</v>
      </c>
      <c r="M201" s="116"/>
      <c r="N201" s="116"/>
      <c r="O201" s="116">
        <v>85060</v>
      </c>
      <c r="P201" s="116"/>
      <c r="Q201" s="454">
        <v>0</v>
      </c>
      <c r="R201" s="161">
        <v>20000</v>
      </c>
      <c r="S201" s="161"/>
      <c r="T201" s="118">
        <v>5000</v>
      </c>
      <c r="U201" s="499" t="s">
        <v>745</v>
      </c>
      <c r="V201" s="36" t="s">
        <v>597</v>
      </c>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c r="CV201" s="120"/>
      <c r="CW201" s="120"/>
      <c r="CX201" s="120"/>
      <c r="CY201" s="120"/>
      <c r="CZ201" s="120"/>
      <c r="DA201" s="120"/>
      <c r="DB201" s="120"/>
      <c r="DC201" s="120"/>
      <c r="DD201" s="120"/>
      <c r="DE201" s="120"/>
      <c r="DF201" s="120"/>
      <c r="DG201" s="120"/>
      <c r="DH201" s="120"/>
      <c r="DI201" s="120"/>
      <c r="DJ201" s="120"/>
      <c r="DK201" s="120"/>
      <c r="DL201" s="120"/>
      <c r="DM201" s="120"/>
      <c r="DN201" s="120"/>
      <c r="DO201" s="120"/>
      <c r="DP201" s="120"/>
      <c r="DQ201" s="120"/>
      <c r="DR201" s="120"/>
      <c r="DS201" s="120"/>
      <c r="DT201" s="120"/>
      <c r="DU201" s="120"/>
      <c r="DV201" s="120"/>
      <c r="DW201" s="120"/>
      <c r="DX201" s="120"/>
      <c r="DY201" s="120"/>
      <c r="DZ201" s="120"/>
      <c r="EA201" s="120"/>
      <c r="EB201" s="120"/>
      <c r="EC201" s="120"/>
      <c r="ED201" s="120"/>
      <c r="EE201" s="120"/>
      <c r="EF201" s="120"/>
      <c r="EG201" s="120"/>
      <c r="EH201" s="120"/>
      <c r="EI201" s="120"/>
      <c r="EJ201" s="120"/>
      <c r="EK201" s="120"/>
      <c r="EL201" s="120"/>
      <c r="EM201" s="120"/>
      <c r="EN201" s="120"/>
      <c r="EO201" s="120"/>
      <c r="EP201" s="120"/>
      <c r="EQ201" s="120"/>
      <c r="ER201" s="120"/>
      <c r="ES201" s="120"/>
      <c r="ET201" s="120"/>
      <c r="EU201" s="120"/>
      <c r="EV201" s="120"/>
      <c r="EW201" s="120"/>
      <c r="EX201" s="120"/>
      <c r="EY201" s="120"/>
      <c r="EZ201" s="120"/>
      <c r="FA201" s="120"/>
      <c r="FB201" s="120"/>
      <c r="FC201" s="120"/>
      <c r="FD201" s="120"/>
      <c r="FE201" s="120"/>
      <c r="FF201" s="120"/>
      <c r="FG201" s="120"/>
      <c r="FH201" s="120"/>
      <c r="FI201" s="120"/>
      <c r="FJ201" s="120"/>
      <c r="FK201" s="120"/>
      <c r="FL201" s="120"/>
      <c r="FM201" s="120"/>
      <c r="FN201" s="120"/>
      <c r="FO201" s="120"/>
      <c r="FP201" s="120"/>
      <c r="FQ201" s="120"/>
      <c r="FR201" s="120"/>
      <c r="FS201" s="120"/>
      <c r="FT201" s="120"/>
      <c r="FU201" s="120"/>
      <c r="FV201" s="120"/>
      <c r="FW201" s="120"/>
      <c r="FX201" s="120"/>
      <c r="FY201" s="120"/>
      <c r="FZ201" s="120"/>
      <c r="GA201" s="120"/>
      <c r="GB201" s="120"/>
      <c r="GC201" s="120"/>
      <c r="GD201" s="120"/>
      <c r="GE201" s="120"/>
      <c r="GF201" s="120"/>
      <c r="GG201" s="120"/>
      <c r="GH201" s="120"/>
      <c r="GI201" s="120"/>
      <c r="GJ201" s="120"/>
      <c r="GK201" s="120"/>
      <c r="GL201" s="120"/>
      <c r="GM201" s="120"/>
      <c r="GN201" s="120"/>
      <c r="GO201" s="120"/>
      <c r="GP201" s="120"/>
      <c r="GQ201" s="120"/>
      <c r="GR201" s="120"/>
      <c r="GS201" s="120"/>
      <c r="GT201" s="120"/>
      <c r="GU201" s="120"/>
      <c r="GV201" s="120"/>
      <c r="GW201" s="120"/>
      <c r="GX201" s="120"/>
      <c r="GY201" s="120"/>
      <c r="GZ201" s="120"/>
      <c r="HA201" s="120"/>
      <c r="HB201" s="120"/>
      <c r="HC201" s="120"/>
      <c r="HD201" s="120"/>
      <c r="HE201" s="120"/>
      <c r="HF201" s="120"/>
      <c r="HG201" s="120"/>
      <c r="HH201" s="120"/>
      <c r="HI201" s="120"/>
      <c r="HJ201" s="120"/>
      <c r="HK201" s="120"/>
      <c r="HL201" s="120"/>
      <c r="HM201" s="120"/>
      <c r="HN201" s="120"/>
      <c r="HO201" s="120"/>
      <c r="HP201" s="120"/>
      <c r="HQ201" s="120"/>
      <c r="HR201" s="120"/>
      <c r="HS201" s="120"/>
      <c r="HT201" s="120"/>
      <c r="HU201" s="120"/>
      <c r="HV201" s="120"/>
      <c r="HW201" s="120"/>
      <c r="HX201" s="120"/>
      <c r="HY201" s="120"/>
      <c r="HZ201" s="120"/>
      <c r="IA201" s="120"/>
      <c r="IB201" s="120"/>
      <c r="IC201" s="120"/>
      <c r="ID201" s="120"/>
      <c r="IE201" s="120"/>
      <c r="IF201" s="120"/>
    </row>
    <row r="202" spans="1:240" s="101" customFormat="1" ht="66.75" customHeight="1">
      <c r="A202" s="92">
        <v>7</v>
      </c>
      <c r="B202" s="114" t="s">
        <v>121</v>
      </c>
      <c r="C202" s="108" t="s">
        <v>546</v>
      </c>
      <c r="D202" s="138">
        <v>21720</v>
      </c>
      <c r="E202" s="25" t="s">
        <v>71</v>
      </c>
      <c r="F202" s="26" t="s">
        <v>535</v>
      </c>
      <c r="G202" s="26"/>
      <c r="H202" s="25" t="s">
        <v>10</v>
      </c>
      <c r="I202" s="29">
        <v>2013</v>
      </c>
      <c r="J202" s="29">
        <v>2014</v>
      </c>
      <c r="K202" s="170" t="s">
        <v>122</v>
      </c>
      <c r="L202" s="111">
        <v>35209</v>
      </c>
      <c r="M202" s="111"/>
      <c r="N202" s="93">
        <f>L202</f>
        <v>35209</v>
      </c>
      <c r="O202" s="111">
        <v>19150</v>
      </c>
      <c r="P202" s="111"/>
      <c r="Q202" s="111">
        <v>19150</v>
      </c>
      <c r="R202" s="128">
        <v>2570</v>
      </c>
      <c r="S202" s="128"/>
      <c r="T202" s="74">
        <v>1000</v>
      </c>
      <c r="U202" s="499" t="s">
        <v>749</v>
      </c>
      <c r="V202" s="28" t="s">
        <v>123</v>
      </c>
    </row>
    <row r="203" spans="1:240" s="101" customFormat="1" ht="80.25" customHeight="1">
      <c r="A203" s="92">
        <v>8</v>
      </c>
      <c r="B203" s="114" t="s">
        <v>147</v>
      </c>
      <c r="C203" s="108" t="s">
        <v>541</v>
      </c>
      <c r="D203" s="138">
        <v>6954</v>
      </c>
      <c r="E203" s="25" t="s">
        <v>71</v>
      </c>
      <c r="F203" s="26" t="s">
        <v>535</v>
      </c>
      <c r="G203" s="26"/>
      <c r="H203" s="25" t="s">
        <v>10</v>
      </c>
      <c r="I203" s="29">
        <v>2013</v>
      </c>
      <c r="J203" s="29">
        <v>2014</v>
      </c>
      <c r="K203" s="170" t="s">
        <v>148</v>
      </c>
      <c r="L203" s="111">
        <v>34480</v>
      </c>
      <c r="M203" s="111"/>
      <c r="N203" s="93">
        <f>L203</f>
        <v>34480</v>
      </c>
      <c r="O203" s="111">
        <v>6745</v>
      </c>
      <c r="P203" s="111"/>
      <c r="Q203" s="111">
        <v>6745</v>
      </c>
      <c r="R203" s="128">
        <v>209</v>
      </c>
      <c r="S203" s="128"/>
      <c r="T203" s="74">
        <v>209</v>
      </c>
      <c r="U203" s="499" t="s">
        <v>749</v>
      </c>
      <c r="V203" s="28" t="s">
        <v>757</v>
      </c>
    </row>
    <row r="204" spans="1:240" s="101" customFormat="1" ht="31.5">
      <c r="A204" s="92">
        <v>9</v>
      </c>
      <c r="B204" s="114" t="s">
        <v>131</v>
      </c>
      <c r="C204" s="108"/>
      <c r="D204" s="125"/>
      <c r="E204" s="25" t="s">
        <v>71</v>
      </c>
      <c r="F204" s="26" t="s">
        <v>535</v>
      </c>
      <c r="G204" s="26"/>
      <c r="H204" s="66" t="s">
        <v>85</v>
      </c>
      <c r="I204" s="29">
        <v>2014</v>
      </c>
      <c r="J204" s="29">
        <v>2016</v>
      </c>
      <c r="K204" s="170" t="s">
        <v>132</v>
      </c>
      <c r="L204" s="111">
        <v>3735</v>
      </c>
      <c r="M204" s="111"/>
      <c r="N204" s="93">
        <v>3362</v>
      </c>
      <c r="O204" s="111">
        <v>2300</v>
      </c>
      <c r="P204" s="111"/>
      <c r="Q204" s="111">
        <f>O204</f>
        <v>2300</v>
      </c>
      <c r="R204" s="128">
        <v>1062</v>
      </c>
      <c r="S204" s="128"/>
      <c r="T204" s="74">
        <v>1000</v>
      </c>
      <c r="U204" s="499" t="s">
        <v>818</v>
      </c>
      <c r="V204" s="28"/>
    </row>
    <row r="205" spans="1:240" s="120" customFormat="1" ht="31.5">
      <c r="A205" s="37">
        <v>10</v>
      </c>
      <c r="B205" s="157" t="s">
        <v>114</v>
      </c>
      <c r="C205" s="157"/>
      <c r="D205" s="157"/>
      <c r="E205" s="36" t="s">
        <v>301</v>
      </c>
      <c r="F205" s="105" t="s">
        <v>535</v>
      </c>
      <c r="G205" s="105"/>
      <c r="H205" s="36" t="s">
        <v>537</v>
      </c>
      <c r="I205" s="165" t="s">
        <v>516</v>
      </c>
      <c r="J205" s="166" t="s">
        <v>516</v>
      </c>
      <c r="K205" s="184"/>
      <c r="L205" s="132"/>
      <c r="M205" s="132"/>
      <c r="N205" s="150"/>
      <c r="O205" s="118"/>
      <c r="P205" s="118"/>
      <c r="Q205" s="118"/>
      <c r="R205" s="107">
        <v>3300</v>
      </c>
      <c r="S205" s="107"/>
      <c r="T205" s="118">
        <v>1000</v>
      </c>
      <c r="U205" s="499" t="s">
        <v>715</v>
      </c>
      <c r="V205" s="561"/>
    </row>
    <row r="206" spans="1:240" s="95" customFormat="1" ht="54" customHeight="1">
      <c r="A206" s="37">
        <v>11</v>
      </c>
      <c r="B206" s="108" t="s">
        <v>112</v>
      </c>
      <c r="C206" s="167" t="s">
        <v>550</v>
      </c>
      <c r="D206" s="127">
        <v>14899</v>
      </c>
      <c r="E206" s="36" t="s">
        <v>80</v>
      </c>
      <c r="F206" s="105" t="s">
        <v>535</v>
      </c>
      <c r="G206" s="105"/>
      <c r="H206" s="164" t="s">
        <v>95</v>
      </c>
      <c r="I206" s="39">
        <v>2009</v>
      </c>
      <c r="J206" s="39">
        <v>2012</v>
      </c>
      <c r="K206" s="175" t="s">
        <v>113</v>
      </c>
      <c r="L206" s="159">
        <v>17000</v>
      </c>
      <c r="M206" s="159"/>
      <c r="N206" s="107"/>
      <c r="O206" s="118">
        <v>10710</v>
      </c>
      <c r="P206" s="118"/>
      <c r="Q206" s="118"/>
      <c r="R206" s="35">
        <v>4190</v>
      </c>
      <c r="S206" s="35"/>
      <c r="T206" s="118">
        <v>1047</v>
      </c>
      <c r="U206" s="499" t="s">
        <v>943</v>
      </c>
      <c r="V206" s="572" t="s">
        <v>821</v>
      </c>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c r="CV206" s="120"/>
      <c r="CW206" s="120"/>
      <c r="CX206" s="120"/>
      <c r="CY206" s="120"/>
      <c r="CZ206" s="120"/>
      <c r="DA206" s="120"/>
      <c r="DB206" s="120"/>
      <c r="DC206" s="120"/>
      <c r="DD206" s="120"/>
      <c r="DE206" s="120"/>
      <c r="DF206" s="120"/>
      <c r="DG206" s="120"/>
      <c r="DH206" s="120"/>
      <c r="DI206" s="120"/>
      <c r="DJ206" s="120"/>
      <c r="DK206" s="120"/>
      <c r="DL206" s="120"/>
      <c r="DM206" s="120"/>
      <c r="DN206" s="120"/>
      <c r="DO206" s="120"/>
      <c r="DP206" s="120"/>
      <c r="DQ206" s="120"/>
      <c r="DR206" s="120"/>
      <c r="DS206" s="120"/>
      <c r="DT206" s="120"/>
      <c r="DU206" s="120"/>
      <c r="DV206" s="120"/>
      <c r="DW206" s="120"/>
      <c r="DX206" s="120"/>
      <c r="DY206" s="120"/>
      <c r="DZ206" s="120"/>
      <c r="EA206" s="120"/>
      <c r="EB206" s="120"/>
      <c r="EC206" s="120"/>
      <c r="ED206" s="120"/>
      <c r="EE206" s="120"/>
      <c r="EF206" s="120"/>
      <c r="EG206" s="120"/>
      <c r="EH206" s="120"/>
      <c r="EI206" s="120"/>
      <c r="EJ206" s="120"/>
      <c r="EK206" s="120"/>
      <c r="EL206" s="120"/>
      <c r="EM206" s="120"/>
      <c r="EN206" s="120"/>
      <c r="EO206" s="120"/>
      <c r="EP206" s="120"/>
      <c r="EQ206" s="120"/>
      <c r="ER206" s="120"/>
      <c r="ES206" s="120"/>
      <c r="ET206" s="120"/>
      <c r="EU206" s="120"/>
      <c r="EV206" s="120"/>
      <c r="EW206" s="120"/>
      <c r="EX206" s="120"/>
      <c r="EY206" s="120"/>
      <c r="EZ206" s="120"/>
      <c r="FA206" s="120"/>
      <c r="FB206" s="120"/>
      <c r="FC206" s="120"/>
      <c r="FD206" s="120"/>
      <c r="FE206" s="120"/>
      <c r="FF206" s="120"/>
      <c r="FG206" s="120"/>
      <c r="FH206" s="120"/>
      <c r="FI206" s="120"/>
      <c r="FJ206" s="120"/>
      <c r="FK206" s="120"/>
      <c r="FL206" s="120"/>
      <c r="FM206" s="120"/>
      <c r="FN206" s="120"/>
      <c r="FO206" s="120"/>
      <c r="FP206" s="120"/>
      <c r="FQ206" s="120"/>
      <c r="FR206" s="120"/>
      <c r="FS206" s="120"/>
      <c r="FT206" s="120"/>
      <c r="FU206" s="120"/>
      <c r="FV206" s="120"/>
      <c r="FW206" s="120"/>
      <c r="FX206" s="120"/>
      <c r="FY206" s="120"/>
      <c r="FZ206" s="120"/>
      <c r="GA206" s="120"/>
      <c r="GB206" s="120"/>
      <c r="GC206" s="120"/>
      <c r="GD206" s="120"/>
      <c r="GE206" s="120"/>
      <c r="GF206" s="120"/>
      <c r="GG206" s="120"/>
      <c r="GH206" s="120"/>
      <c r="GI206" s="120"/>
      <c r="GJ206" s="120"/>
      <c r="GK206" s="120"/>
      <c r="GL206" s="120"/>
      <c r="GM206" s="120"/>
      <c r="GN206" s="120"/>
      <c r="GO206" s="120"/>
      <c r="GP206" s="120"/>
      <c r="GQ206" s="120"/>
      <c r="GR206" s="120"/>
      <c r="GS206" s="120"/>
      <c r="GT206" s="120"/>
      <c r="GU206" s="120"/>
      <c r="GV206" s="120"/>
      <c r="GW206" s="120"/>
      <c r="GX206" s="120"/>
      <c r="GY206" s="120"/>
      <c r="GZ206" s="120"/>
      <c r="HA206" s="120"/>
      <c r="HB206" s="120"/>
      <c r="HC206" s="120"/>
      <c r="HD206" s="120"/>
      <c r="HE206" s="120"/>
      <c r="HF206" s="120"/>
      <c r="HG206" s="120"/>
      <c r="HH206" s="120"/>
      <c r="HI206" s="120"/>
      <c r="HJ206" s="120"/>
      <c r="HK206" s="120"/>
      <c r="HL206" s="120"/>
      <c r="HM206" s="120"/>
      <c r="HN206" s="120"/>
      <c r="HO206" s="120"/>
      <c r="HP206" s="120"/>
      <c r="HQ206" s="120"/>
      <c r="HR206" s="120"/>
      <c r="HS206" s="120"/>
      <c r="HT206" s="120"/>
      <c r="HU206" s="120"/>
      <c r="HV206" s="120"/>
      <c r="HW206" s="120"/>
      <c r="HX206" s="120"/>
      <c r="HY206" s="120"/>
      <c r="HZ206" s="120"/>
      <c r="IA206" s="120"/>
      <c r="IB206" s="120"/>
      <c r="IC206" s="120"/>
      <c r="ID206" s="120"/>
      <c r="IE206" s="120"/>
      <c r="IF206" s="120"/>
    </row>
    <row r="207" spans="1:240" s="95" customFormat="1" ht="53.25" customHeight="1">
      <c r="A207" s="37">
        <v>12</v>
      </c>
      <c r="B207" s="108" t="s">
        <v>127</v>
      </c>
      <c r="C207" s="108" t="s">
        <v>556</v>
      </c>
      <c r="D207" s="127">
        <v>25302.133999999998</v>
      </c>
      <c r="E207" s="36" t="s">
        <v>80</v>
      </c>
      <c r="F207" s="105" t="s">
        <v>535</v>
      </c>
      <c r="G207" s="105"/>
      <c r="H207" s="36" t="s">
        <v>57</v>
      </c>
      <c r="I207" s="39">
        <v>2011</v>
      </c>
      <c r="J207" s="39">
        <v>2012</v>
      </c>
      <c r="K207" s="175" t="s">
        <v>128</v>
      </c>
      <c r="L207" s="159">
        <v>27139</v>
      </c>
      <c r="M207" s="159"/>
      <c r="N207" s="107"/>
      <c r="O207" s="118">
        <v>23500</v>
      </c>
      <c r="P207" s="118"/>
      <c r="Q207" s="118"/>
      <c r="R207" s="35">
        <v>1802</v>
      </c>
      <c r="S207" s="35"/>
      <c r="T207" s="118">
        <v>1000</v>
      </c>
      <c r="U207" s="499" t="s">
        <v>751</v>
      </c>
      <c r="V207" s="559" t="s">
        <v>822</v>
      </c>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c r="CV207" s="120"/>
      <c r="CW207" s="120"/>
      <c r="CX207" s="120"/>
      <c r="CY207" s="120"/>
      <c r="CZ207" s="120"/>
      <c r="DA207" s="120"/>
      <c r="DB207" s="120"/>
      <c r="DC207" s="120"/>
      <c r="DD207" s="120"/>
      <c r="DE207" s="120"/>
      <c r="DF207" s="120"/>
      <c r="DG207" s="120"/>
      <c r="DH207" s="120"/>
      <c r="DI207" s="120"/>
      <c r="DJ207" s="120"/>
      <c r="DK207" s="120"/>
      <c r="DL207" s="120"/>
      <c r="DM207" s="120"/>
      <c r="DN207" s="120"/>
      <c r="DO207" s="120"/>
      <c r="DP207" s="120"/>
      <c r="DQ207" s="120"/>
      <c r="DR207" s="120"/>
      <c r="DS207" s="120"/>
      <c r="DT207" s="120"/>
      <c r="DU207" s="120"/>
      <c r="DV207" s="120"/>
      <c r="DW207" s="120"/>
      <c r="DX207" s="120"/>
      <c r="DY207" s="120"/>
      <c r="DZ207" s="120"/>
      <c r="EA207" s="120"/>
      <c r="EB207" s="120"/>
      <c r="EC207" s="120"/>
      <c r="ED207" s="120"/>
      <c r="EE207" s="120"/>
      <c r="EF207" s="120"/>
      <c r="EG207" s="120"/>
      <c r="EH207" s="120"/>
      <c r="EI207" s="120"/>
      <c r="EJ207" s="120"/>
      <c r="EK207" s="120"/>
      <c r="EL207" s="120"/>
      <c r="EM207" s="120"/>
      <c r="EN207" s="120"/>
      <c r="EO207" s="120"/>
      <c r="EP207" s="120"/>
      <c r="EQ207" s="120"/>
      <c r="ER207" s="120"/>
      <c r="ES207" s="120"/>
      <c r="ET207" s="120"/>
      <c r="EU207" s="120"/>
      <c r="EV207" s="120"/>
      <c r="EW207" s="120"/>
      <c r="EX207" s="120"/>
      <c r="EY207" s="120"/>
      <c r="EZ207" s="120"/>
      <c r="FA207" s="120"/>
      <c r="FB207" s="120"/>
      <c r="FC207" s="120"/>
      <c r="FD207" s="120"/>
      <c r="FE207" s="120"/>
      <c r="FF207" s="120"/>
      <c r="FG207" s="120"/>
      <c r="FH207" s="120"/>
      <c r="FI207" s="120"/>
      <c r="FJ207" s="120"/>
      <c r="FK207" s="120"/>
      <c r="FL207" s="120"/>
      <c r="FM207" s="120"/>
      <c r="FN207" s="120"/>
      <c r="FO207" s="120"/>
      <c r="FP207" s="120"/>
      <c r="FQ207" s="120"/>
      <c r="FR207" s="120"/>
      <c r="FS207" s="120"/>
      <c r="FT207" s="120"/>
      <c r="FU207" s="120"/>
      <c r="FV207" s="120"/>
      <c r="FW207" s="120"/>
      <c r="FX207" s="120"/>
      <c r="FY207" s="120"/>
      <c r="FZ207" s="120"/>
      <c r="GA207" s="120"/>
      <c r="GB207" s="120"/>
      <c r="GC207" s="120"/>
      <c r="GD207" s="120"/>
      <c r="GE207" s="120"/>
      <c r="GF207" s="120"/>
      <c r="GG207" s="120"/>
      <c r="GH207" s="120"/>
      <c r="GI207" s="120"/>
      <c r="GJ207" s="120"/>
      <c r="GK207" s="120"/>
      <c r="GL207" s="120"/>
      <c r="GM207" s="120"/>
      <c r="GN207" s="120"/>
      <c r="GO207" s="120"/>
      <c r="GP207" s="120"/>
      <c r="GQ207" s="120"/>
      <c r="GR207" s="120"/>
      <c r="GS207" s="120"/>
      <c r="GT207" s="120"/>
      <c r="GU207" s="120"/>
      <c r="GV207" s="120"/>
      <c r="GW207" s="120"/>
      <c r="GX207" s="120"/>
      <c r="GY207" s="120"/>
      <c r="GZ207" s="120"/>
      <c r="HA207" s="120"/>
      <c r="HB207" s="120"/>
      <c r="HC207" s="120"/>
      <c r="HD207" s="120"/>
      <c r="HE207" s="120"/>
      <c r="HF207" s="120"/>
      <c r="HG207" s="120"/>
      <c r="HH207" s="120"/>
      <c r="HI207" s="120"/>
      <c r="HJ207" s="120"/>
      <c r="HK207" s="120"/>
      <c r="HL207" s="120"/>
      <c r="HM207" s="120"/>
      <c r="HN207" s="120"/>
      <c r="HO207" s="120"/>
      <c r="HP207" s="120"/>
      <c r="HQ207" s="120"/>
      <c r="HR207" s="120"/>
      <c r="HS207" s="120"/>
      <c r="HT207" s="120"/>
      <c r="HU207" s="120"/>
      <c r="HV207" s="120"/>
      <c r="HW207" s="120"/>
      <c r="HX207" s="120"/>
      <c r="HY207" s="120"/>
      <c r="HZ207" s="120"/>
      <c r="IA207" s="120"/>
      <c r="IB207" s="120"/>
      <c r="IC207" s="120"/>
      <c r="ID207" s="120"/>
      <c r="IE207" s="120"/>
      <c r="IF207" s="120"/>
    </row>
    <row r="208" spans="1:240" s="95" customFormat="1" ht="60" customHeight="1">
      <c r="A208" s="37">
        <v>13</v>
      </c>
      <c r="B208" s="148" t="s">
        <v>153</v>
      </c>
      <c r="C208" s="148" t="s">
        <v>558</v>
      </c>
      <c r="D208" s="127" t="s">
        <v>557</v>
      </c>
      <c r="E208" s="36" t="s">
        <v>80</v>
      </c>
      <c r="F208" s="105" t="s">
        <v>535</v>
      </c>
      <c r="G208" s="105"/>
      <c r="H208" s="36" t="s">
        <v>57</v>
      </c>
      <c r="I208" s="39">
        <v>2011</v>
      </c>
      <c r="J208" s="39">
        <v>2013</v>
      </c>
      <c r="K208" s="181" t="s">
        <v>154</v>
      </c>
      <c r="L208" s="132">
        <v>61650</v>
      </c>
      <c r="M208" s="132"/>
      <c r="N208" s="107"/>
      <c r="O208" s="118">
        <v>61000</v>
      </c>
      <c r="P208" s="118"/>
      <c r="Q208" s="118"/>
      <c r="R208" s="107">
        <v>148</v>
      </c>
      <c r="S208" s="107"/>
      <c r="T208" s="118">
        <v>148</v>
      </c>
      <c r="U208" s="499" t="s">
        <v>751</v>
      </c>
      <c r="V208" s="572" t="s">
        <v>823</v>
      </c>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0"/>
      <c r="CM208" s="120"/>
      <c r="CN208" s="120"/>
      <c r="CO208" s="120"/>
      <c r="CP208" s="120"/>
      <c r="CQ208" s="120"/>
      <c r="CR208" s="120"/>
      <c r="CS208" s="120"/>
      <c r="CT208" s="120"/>
      <c r="CU208" s="120"/>
      <c r="CV208" s="120"/>
      <c r="CW208" s="120"/>
      <c r="CX208" s="120"/>
      <c r="CY208" s="120"/>
      <c r="CZ208" s="120"/>
      <c r="DA208" s="120"/>
      <c r="DB208" s="120"/>
      <c r="DC208" s="120"/>
      <c r="DD208" s="120"/>
      <c r="DE208" s="120"/>
      <c r="DF208" s="120"/>
      <c r="DG208" s="120"/>
      <c r="DH208" s="120"/>
      <c r="DI208" s="120"/>
      <c r="DJ208" s="120"/>
      <c r="DK208" s="120"/>
      <c r="DL208" s="120"/>
      <c r="DM208" s="120"/>
      <c r="DN208" s="120"/>
      <c r="DO208" s="120"/>
      <c r="DP208" s="120"/>
      <c r="DQ208" s="120"/>
      <c r="DR208" s="120"/>
      <c r="DS208" s="120"/>
      <c r="DT208" s="120"/>
      <c r="DU208" s="120"/>
      <c r="DV208" s="120"/>
      <c r="DW208" s="120"/>
      <c r="DX208" s="120"/>
      <c r="DY208" s="120"/>
      <c r="DZ208" s="120"/>
      <c r="EA208" s="120"/>
      <c r="EB208" s="120"/>
      <c r="EC208" s="120"/>
      <c r="ED208" s="120"/>
      <c r="EE208" s="120"/>
      <c r="EF208" s="120"/>
      <c r="EG208" s="120"/>
      <c r="EH208" s="120"/>
      <c r="EI208" s="120"/>
      <c r="EJ208" s="120"/>
      <c r="EK208" s="120"/>
      <c r="EL208" s="120"/>
      <c r="EM208" s="120"/>
      <c r="EN208" s="120"/>
      <c r="EO208" s="120"/>
      <c r="EP208" s="120"/>
      <c r="EQ208" s="120"/>
      <c r="ER208" s="120"/>
      <c r="ES208" s="120"/>
      <c r="ET208" s="120"/>
      <c r="EU208" s="120"/>
      <c r="EV208" s="120"/>
      <c r="EW208" s="120"/>
      <c r="EX208" s="120"/>
      <c r="EY208" s="120"/>
      <c r="EZ208" s="120"/>
      <c r="FA208" s="120"/>
      <c r="FB208" s="120"/>
      <c r="FC208" s="120"/>
      <c r="FD208" s="120"/>
      <c r="FE208" s="120"/>
      <c r="FF208" s="120"/>
      <c r="FG208" s="120"/>
      <c r="FH208" s="120"/>
      <c r="FI208" s="120"/>
      <c r="FJ208" s="120"/>
      <c r="FK208" s="120"/>
      <c r="FL208" s="120"/>
      <c r="FM208" s="120"/>
      <c r="FN208" s="120"/>
      <c r="FO208" s="120"/>
      <c r="FP208" s="120"/>
      <c r="FQ208" s="120"/>
      <c r="FR208" s="120"/>
      <c r="FS208" s="120"/>
      <c r="FT208" s="120"/>
      <c r="FU208" s="120"/>
      <c r="FV208" s="120"/>
      <c r="FW208" s="120"/>
      <c r="FX208" s="120"/>
      <c r="FY208" s="120"/>
      <c r="FZ208" s="120"/>
      <c r="GA208" s="120"/>
      <c r="GB208" s="120"/>
      <c r="GC208" s="120"/>
      <c r="GD208" s="120"/>
      <c r="GE208" s="120"/>
      <c r="GF208" s="120"/>
      <c r="GG208" s="120"/>
      <c r="GH208" s="120"/>
      <c r="GI208" s="120"/>
      <c r="GJ208" s="120"/>
      <c r="GK208" s="120"/>
      <c r="GL208" s="120"/>
      <c r="GM208" s="120"/>
      <c r="GN208" s="120"/>
      <c r="GO208" s="120"/>
      <c r="GP208" s="120"/>
      <c r="GQ208" s="120"/>
      <c r="GR208" s="120"/>
      <c r="GS208" s="120"/>
      <c r="GT208" s="120"/>
      <c r="GU208" s="120"/>
      <c r="GV208" s="120"/>
      <c r="GW208" s="120"/>
      <c r="GX208" s="120"/>
      <c r="GY208" s="120"/>
      <c r="GZ208" s="120"/>
      <c r="HA208" s="120"/>
      <c r="HB208" s="120"/>
      <c r="HC208" s="120"/>
      <c r="HD208" s="120"/>
      <c r="HE208" s="120"/>
      <c r="HF208" s="120"/>
      <c r="HG208" s="120"/>
      <c r="HH208" s="120"/>
      <c r="HI208" s="120"/>
      <c r="HJ208" s="120"/>
      <c r="HK208" s="120"/>
      <c r="HL208" s="120"/>
      <c r="HM208" s="120"/>
      <c r="HN208" s="120"/>
      <c r="HO208" s="120"/>
      <c r="HP208" s="120"/>
      <c r="HQ208" s="120"/>
      <c r="HR208" s="120"/>
      <c r="HS208" s="120"/>
      <c r="HT208" s="120"/>
      <c r="HU208" s="120"/>
      <c r="HV208" s="120"/>
      <c r="HW208" s="120"/>
      <c r="HX208" s="120"/>
      <c r="HY208" s="120"/>
      <c r="HZ208" s="120"/>
      <c r="IA208" s="120"/>
      <c r="IB208" s="120"/>
      <c r="IC208" s="120"/>
      <c r="ID208" s="120"/>
      <c r="IE208" s="120"/>
      <c r="IF208" s="120"/>
    </row>
    <row r="209" spans="1:240" s="112" customFormat="1" ht="60.75" customHeight="1">
      <c r="A209" s="37">
        <v>14</v>
      </c>
      <c r="B209" s="151" t="s">
        <v>119</v>
      </c>
      <c r="C209" s="151" t="s">
        <v>548</v>
      </c>
      <c r="D209" s="152">
        <v>22606</v>
      </c>
      <c r="E209" s="36" t="s">
        <v>80</v>
      </c>
      <c r="F209" s="105" t="s">
        <v>535</v>
      </c>
      <c r="G209" s="105"/>
      <c r="H209" s="53" t="s">
        <v>15</v>
      </c>
      <c r="I209" s="39">
        <v>2013</v>
      </c>
      <c r="J209" s="39">
        <v>2015</v>
      </c>
      <c r="K209" s="184" t="s">
        <v>120</v>
      </c>
      <c r="L209" s="132">
        <v>22981</v>
      </c>
      <c r="M209" s="132"/>
      <c r="N209" s="150">
        <v>2981</v>
      </c>
      <c r="O209" s="118">
        <v>20000</v>
      </c>
      <c r="P209" s="118"/>
      <c r="Q209" s="118"/>
      <c r="R209" s="107">
        <v>2606</v>
      </c>
      <c r="S209" s="107"/>
      <c r="T209" s="118">
        <v>1000</v>
      </c>
      <c r="U209" s="499" t="s">
        <v>835</v>
      </c>
      <c r="V209" s="561" t="s">
        <v>832</v>
      </c>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0"/>
      <c r="CM209" s="120"/>
      <c r="CN209" s="120"/>
      <c r="CO209" s="120"/>
      <c r="CP209" s="120"/>
      <c r="CQ209" s="120"/>
      <c r="CR209" s="120"/>
      <c r="CS209" s="120"/>
      <c r="CT209" s="120"/>
      <c r="CU209" s="120"/>
      <c r="CV209" s="120"/>
      <c r="CW209" s="120"/>
      <c r="CX209" s="120"/>
      <c r="CY209" s="120"/>
      <c r="CZ209" s="120"/>
      <c r="DA209" s="120"/>
      <c r="DB209" s="120"/>
      <c r="DC209" s="120"/>
      <c r="DD209" s="120"/>
      <c r="DE209" s="120"/>
      <c r="DF209" s="120"/>
      <c r="DG209" s="120"/>
      <c r="DH209" s="120"/>
      <c r="DI209" s="120"/>
      <c r="DJ209" s="120"/>
      <c r="DK209" s="120"/>
      <c r="DL209" s="120"/>
      <c r="DM209" s="120"/>
      <c r="DN209" s="120"/>
      <c r="DO209" s="120"/>
      <c r="DP209" s="120"/>
      <c r="DQ209" s="120"/>
      <c r="DR209" s="120"/>
      <c r="DS209" s="120"/>
      <c r="DT209" s="120"/>
      <c r="DU209" s="120"/>
      <c r="DV209" s="120"/>
      <c r="DW209" s="120"/>
      <c r="DX209" s="120"/>
      <c r="DY209" s="120"/>
      <c r="DZ209" s="120"/>
      <c r="EA209" s="120"/>
      <c r="EB209" s="120"/>
      <c r="EC209" s="120"/>
      <c r="ED209" s="120"/>
      <c r="EE209" s="120"/>
      <c r="EF209" s="120"/>
      <c r="EG209" s="120"/>
      <c r="EH209" s="120"/>
      <c r="EI209" s="120"/>
      <c r="EJ209" s="120"/>
      <c r="EK209" s="120"/>
      <c r="EL209" s="120"/>
      <c r="EM209" s="120"/>
      <c r="EN209" s="120"/>
      <c r="EO209" s="120"/>
      <c r="EP209" s="120"/>
      <c r="EQ209" s="120"/>
      <c r="ER209" s="120"/>
      <c r="ES209" s="120"/>
      <c r="ET209" s="120"/>
      <c r="EU209" s="120"/>
      <c r="EV209" s="120"/>
      <c r="EW209" s="120"/>
      <c r="EX209" s="120"/>
      <c r="EY209" s="120"/>
      <c r="EZ209" s="120"/>
      <c r="FA209" s="120"/>
      <c r="FB209" s="120"/>
      <c r="FC209" s="120"/>
      <c r="FD209" s="120"/>
      <c r="FE209" s="120"/>
      <c r="FF209" s="120"/>
      <c r="FG209" s="120"/>
      <c r="FH209" s="120"/>
      <c r="FI209" s="120"/>
      <c r="FJ209" s="120"/>
      <c r="FK209" s="120"/>
      <c r="FL209" s="120"/>
      <c r="FM209" s="120"/>
      <c r="FN209" s="120"/>
      <c r="FO209" s="120"/>
      <c r="FP209" s="120"/>
      <c r="FQ209" s="120"/>
      <c r="FR209" s="120"/>
      <c r="FS209" s="120"/>
      <c r="FT209" s="120"/>
      <c r="FU209" s="120"/>
      <c r="FV209" s="120"/>
      <c r="FW209" s="120"/>
      <c r="FX209" s="120"/>
      <c r="FY209" s="120"/>
      <c r="FZ209" s="120"/>
      <c r="GA209" s="120"/>
      <c r="GB209" s="120"/>
      <c r="GC209" s="120"/>
      <c r="GD209" s="120"/>
      <c r="GE209" s="120"/>
      <c r="GF209" s="120"/>
      <c r="GG209" s="120"/>
      <c r="GH209" s="120"/>
      <c r="GI209" s="120"/>
      <c r="GJ209" s="120"/>
      <c r="GK209" s="120"/>
      <c r="GL209" s="120"/>
      <c r="GM209" s="120"/>
      <c r="GN209" s="120"/>
      <c r="GO209" s="120"/>
      <c r="GP209" s="120"/>
      <c r="GQ209" s="120"/>
      <c r="GR209" s="120"/>
      <c r="GS209" s="120"/>
      <c r="GT209" s="120"/>
      <c r="GU209" s="120"/>
      <c r="GV209" s="120"/>
      <c r="GW209" s="120"/>
      <c r="GX209" s="120"/>
      <c r="GY209" s="120"/>
      <c r="GZ209" s="120"/>
      <c r="HA209" s="120"/>
      <c r="HB209" s="120"/>
      <c r="HC209" s="120"/>
      <c r="HD209" s="120"/>
      <c r="HE209" s="120"/>
      <c r="HF209" s="120"/>
      <c r="HG209" s="120"/>
      <c r="HH209" s="120"/>
      <c r="HI209" s="120"/>
      <c r="HJ209" s="120"/>
      <c r="HK209" s="120"/>
      <c r="HL209" s="120"/>
      <c r="HM209" s="120"/>
      <c r="HN209" s="120"/>
      <c r="HO209" s="120"/>
      <c r="HP209" s="120"/>
      <c r="HQ209" s="120"/>
      <c r="HR209" s="120"/>
      <c r="HS209" s="120"/>
      <c r="HT209" s="120"/>
      <c r="HU209" s="120"/>
      <c r="HV209" s="120"/>
      <c r="HW209" s="120"/>
      <c r="HX209" s="120"/>
      <c r="HY209" s="120"/>
      <c r="HZ209" s="120"/>
      <c r="IA209" s="120"/>
      <c r="IB209" s="120"/>
      <c r="IC209" s="120"/>
      <c r="ID209" s="120"/>
      <c r="IE209" s="120"/>
      <c r="IF209" s="120"/>
    </row>
    <row r="210" spans="1:240" s="112" customFormat="1" ht="31.5">
      <c r="A210" s="37">
        <v>15</v>
      </c>
      <c r="B210" s="151" t="s">
        <v>133</v>
      </c>
      <c r="C210" s="151" t="s">
        <v>566</v>
      </c>
      <c r="D210" s="153"/>
      <c r="E210" s="36" t="s">
        <v>80</v>
      </c>
      <c r="F210" s="105" t="s">
        <v>535</v>
      </c>
      <c r="G210" s="105"/>
      <c r="H210" s="154" t="s">
        <v>85</v>
      </c>
      <c r="I210" s="39">
        <v>2013</v>
      </c>
      <c r="J210" s="39">
        <v>2015</v>
      </c>
      <c r="K210" s="184" t="s">
        <v>134</v>
      </c>
      <c r="L210" s="132">
        <v>7578</v>
      </c>
      <c r="M210" s="132"/>
      <c r="N210" s="107">
        <v>1647</v>
      </c>
      <c r="O210" s="118">
        <v>5173</v>
      </c>
      <c r="P210" s="118"/>
      <c r="Q210" s="118"/>
      <c r="R210" s="107">
        <v>1647</v>
      </c>
      <c r="S210" s="107"/>
      <c r="T210" s="118">
        <v>1000</v>
      </c>
      <c r="U210" s="499" t="s">
        <v>942</v>
      </c>
      <c r="V210" s="51"/>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0"/>
      <c r="CM210" s="120"/>
      <c r="CN210" s="120"/>
      <c r="CO210" s="120"/>
      <c r="CP210" s="120"/>
      <c r="CQ210" s="120"/>
      <c r="CR210" s="120"/>
      <c r="CS210" s="120"/>
      <c r="CT210" s="120"/>
      <c r="CU210" s="120"/>
      <c r="CV210" s="120"/>
      <c r="CW210" s="120"/>
      <c r="CX210" s="120"/>
      <c r="CY210" s="120"/>
      <c r="CZ210" s="120"/>
      <c r="DA210" s="120"/>
      <c r="DB210" s="120"/>
      <c r="DC210" s="120"/>
      <c r="DD210" s="120"/>
      <c r="DE210" s="120"/>
      <c r="DF210" s="120"/>
      <c r="DG210" s="120"/>
      <c r="DH210" s="120"/>
      <c r="DI210" s="120"/>
      <c r="DJ210" s="120"/>
      <c r="DK210" s="120"/>
      <c r="DL210" s="120"/>
      <c r="DM210" s="120"/>
      <c r="DN210" s="120"/>
      <c r="DO210" s="120"/>
      <c r="DP210" s="120"/>
      <c r="DQ210" s="120"/>
      <c r="DR210" s="120"/>
      <c r="DS210" s="120"/>
      <c r="DT210" s="120"/>
      <c r="DU210" s="120"/>
      <c r="DV210" s="120"/>
      <c r="DW210" s="120"/>
      <c r="DX210" s="120"/>
      <c r="DY210" s="120"/>
      <c r="DZ210" s="120"/>
      <c r="EA210" s="120"/>
      <c r="EB210" s="120"/>
      <c r="EC210" s="120"/>
      <c r="ED210" s="120"/>
      <c r="EE210" s="120"/>
      <c r="EF210" s="120"/>
      <c r="EG210" s="120"/>
      <c r="EH210" s="120"/>
      <c r="EI210" s="120"/>
      <c r="EJ210" s="120"/>
      <c r="EK210" s="120"/>
      <c r="EL210" s="120"/>
      <c r="EM210" s="120"/>
      <c r="EN210" s="120"/>
      <c r="EO210" s="120"/>
      <c r="EP210" s="120"/>
      <c r="EQ210" s="120"/>
      <c r="ER210" s="120"/>
      <c r="ES210" s="120"/>
      <c r="ET210" s="120"/>
      <c r="EU210" s="120"/>
      <c r="EV210" s="120"/>
      <c r="EW210" s="120"/>
      <c r="EX210" s="120"/>
      <c r="EY210" s="120"/>
      <c r="EZ210" s="120"/>
      <c r="FA210" s="120"/>
      <c r="FB210" s="120"/>
      <c r="FC210" s="120"/>
      <c r="FD210" s="120"/>
      <c r="FE210" s="120"/>
      <c r="FF210" s="120"/>
      <c r="FG210" s="120"/>
      <c r="FH210" s="120"/>
      <c r="FI210" s="120"/>
      <c r="FJ210" s="120"/>
      <c r="FK210" s="120"/>
      <c r="FL210" s="120"/>
      <c r="FM210" s="120"/>
      <c r="FN210" s="120"/>
      <c r="FO210" s="120"/>
      <c r="FP210" s="120"/>
      <c r="FQ210" s="120"/>
      <c r="FR210" s="120"/>
      <c r="FS210" s="120"/>
      <c r="FT210" s="120"/>
      <c r="FU210" s="120"/>
      <c r="FV210" s="120"/>
      <c r="FW210" s="120"/>
      <c r="FX210" s="120"/>
      <c r="FY210" s="120"/>
      <c r="FZ210" s="120"/>
      <c r="GA210" s="120"/>
      <c r="GB210" s="120"/>
      <c r="GC210" s="120"/>
      <c r="GD210" s="120"/>
      <c r="GE210" s="120"/>
      <c r="GF210" s="120"/>
      <c r="GG210" s="120"/>
      <c r="GH210" s="120"/>
      <c r="GI210" s="120"/>
      <c r="GJ210" s="120"/>
      <c r="GK210" s="120"/>
      <c r="GL210" s="120"/>
      <c r="GM210" s="120"/>
      <c r="GN210" s="120"/>
      <c r="GO210" s="120"/>
      <c r="GP210" s="120"/>
      <c r="GQ210" s="120"/>
      <c r="GR210" s="120"/>
      <c r="GS210" s="120"/>
      <c r="GT210" s="120"/>
      <c r="GU210" s="120"/>
      <c r="GV210" s="120"/>
      <c r="GW210" s="120"/>
      <c r="GX210" s="120"/>
      <c r="GY210" s="120"/>
      <c r="GZ210" s="120"/>
      <c r="HA210" s="120"/>
      <c r="HB210" s="120"/>
      <c r="HC210" s="120"/>
      <c r="HD210" s="120"/>
      <c r="HE210" s="120"/>
      <c r="HF210" s="120"/>
      <c r="HG210" s="120"/>
      <c r="HH210" s="120"/>
      <c r="HI210" s="120"/>
      <c r="HJ210" s="120"/>
      <c r="HK210" s="120"/>
      <c r="HL210" s="120"/>
      <c r="HM210" s="120"/>
      <c r="HN210" s="120"/>
      <c r="HO210" s="120"/>
      <c r="HP210" s="120"/>
      <c r="HQ210" s="120"/>
      <c r="HR210" s="120"/>
      <c r="HS210" s="120"/>
      <c r="HT210" s="120"/>
      <c r="HU210" s="120"/>
      <c r="HV210" s="120"/>
      <c r="HW210" s="120"/>
      <c r="HX210" s="120"/>
      <c r="HY210" s="120"/>
      <c r="HZ210" s="120"/>
      <c r="IA210" s="120"/>
      <c r="IB210" s="120"/>
      <c r="IC210" s="120"/>
      <c r="ID210" s="120"/>
      <c r="IE210" s="120"/>
      <c r="IF210" s="120"/>
    </row>
    <row r="211" spans="1:240" s="112" customFormat="1" ht="75.75" customHeight="1">
      <c r="A211" s="37">
        <v>16</v>
      </c>
      <c r="B211" s="151" t="s">
        <v>142</v>
      </c>
      <c r="C211" s="151" t="s">
        <v>561</v>
      </c>
      <c r="D211" s="149">
        <v>5652.7250000000004</v>
      </c>
      <c r="E211" s="36" t="s">
        <v>80</v>
      </c>
      <c r="F211" s="105" t="s">
        <v>535</v>
      </c>
      <c r="G211" s="105"/>
      <c r="H211" s="154" t="s">
        <v>49</v>
      </c>
      <c r="I211" s="39">
        <v>2013</v>
      </c>
      <c r="J211" s="39">
        <v>2015</v>
      </c>
      <c r="K211" s="184" t="s">
        <v>143</v>
      </c>
      <c r="L211" s="132">
        <v>6545</v>
      </c>
      <c r="M211" s="132"/>
      <c r="N211" s="107"/>
      <c r="O211" s="118">
        <v>5653</v>
      </c>
      <c r="P211" s="118"/>
      <c r="Q211" s="118"/>
      <c r="R211" s="107">
        <v>346</v>
      </c>
      <c r="S211" s="107"/>
      <c r="T211" s="118">
        <v>346</v>
      </c>
      <c r="U211" s="499" t="s">
        <v>942</v>
      </c>
      <c r="V211" s="561" t="s">
        <v>144</v>
      </c>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c r="CU211" s="120"/>
      <c r="CV211" s="120"/>
      <c r="CW211" s="120"/>
      <c r="CX211" s="120"/>
      <c r="CY211" s="120"/>
      <c r="CZ211" s="120"/>
      <c r="DA211" s="120"/>
      <c r="DB211" s="120"/>
      <c r="DC211" s="120"/>
      <c r="DD211" s="120"/>
      <c r="DE211" s="120"/>
      <c r="DF211" s="120"/>
      <c r="DG211" s="120"/>
      <c r="DH211" s="120"/>
      <c r="DI211" s="120"/>
      <c r="DJ211" s="120"/>
      <c r="DK211" s="120"/>
      <c r="DL211" s="120"/>
      <c r="DM211" s="120"/>
      <c r="DN211" s="120"/>
      <c r="DO211" s="120"/>
      <c r="DP211" s="120"/>
      <c r="DQ211" s="120"/>
      <c r="DR211" s="120"/>
      <c r="DS211" s="120"/>
      <c r="DT211" s="120"/>
      <c r="DU211" s="120"/>
      <c r="DV211" s="120"/>
      <c r="DW211" s="120"/>
      <c r="DX211" s="120"/>
      <c r="DY211" s="120"/>
      <c r="DZ211" s="120"/>
      <c r="EA211" s="120"/>
      <c r="EB211" s="120"/>
      <c r="EC211" s="120"/>
      <c r="ED211" s="120"/>
      <c r="EE211" s="120"/>
      <c r="EF211" s="120"/>
      <c r="EG211" s="120"/>
      <c r="EH211" s="120"/>
      <c r="EI211" s="120"/>
      <c r="EJ211" s="120"/>
      <c r="EK211" s="120"/>
      <c r="EL211" s="120"/>
      <c r="EM211" s="120"/>
      <c r="EN211" s="120"/>
      <c r="EO211" s="120"/>
      <c r="EP211" s="120"/>
      <c r="EQ211" s="120"/>
      <c r="ER211" s="120"/>
      <c r="ES211" s="120"/>
      <c r="ET211" s="120"/>
      <c r="EU211" s="120"/>
      <c r="EV211" s="120"/>
      <c r="EW211" s="120"/>
      <c r="EX211" s="120"/>
      <c r="EY211" s="120"/>
      <c r="EZ211" s="120"/>
      <c r="FA211" s="120"/>
      <c r="FB211" s="120"/>
      <c r="FC211" s="120"/>
      <c r="FD211" s="120"/>
      <c r="FE211" s="120"/>
      <c r="FF211" s="120"/>
      <c r="FG211" s="120"/>
      <c r="FH211" s="120"/>
      <c r="FI211" s="120"/>
      <c r="FJ211" s="120"/>
      <c r="FK211" s="120"/>
      <c r="FL211" s="120"/>
      <c r="FM211" s="120"/>
      <c r="FN211" s="120"/>
      <c r="FO211" s="120"/>
      <c r="FP211" s="120"/>
      <c r="FQ211" s="120"/>
      <c r="FR211" s="120"/>
      <c r="FS211" s="120"/>
      <c r="FT211" s="120"/>
      <c r="FU211" s="120"/>
      <c r="FV211" s="120"/>
      <c r="FW211" s="120"/>
      <c r="FX211" s="120"/>
      <c r="FY211" s="120"/>
      <c r="FZ211" s="120"/>
      <c r="GA211" s="120"/>
      <c r="GB211" s="120"/>
      <c r="GC211" s="120"/>
      <c r="GD211" s="120"/>
      <c r="GE211" s="120"/>
      <c r="GF211" s="120"/>
      <c r="GG211" s="120"/>
      <c r="GH211" s="120"/>
      <c r="GI211" s="120"/>
      <c r="GJ211" s="120"/>
      <c r="GK211" s="120"/>
      <c r="GL211" s="120"/>
      <c r="GM211" s="120"/>
      <c r="GN211" s="120"/>
      <c r="GO211" s="120"/>
      <c r="GP211" s="120"/>
      <c r="GQ211" s="120"/>
      <c r="GR211" s="120"/>
      <c r="GS211" s="120"/>
      <c r="GT211" s="120"/>
      <c r="GU211" s="120"/>
      <c r="GV211" s="120"/>
      <c r="GW211" s="120"/>
      <c r="GX211" s="120"/>
      <c r="GY211" s="120"/>
      <c r="GZ211" s="120"/>
      <c r="HA211" s="120"/>
      <c r="HB211" s="120"/>
      <c r="HC211" s="120"/>
      <c r="HD211" s="120"/>
      <c r="HE211" s="120"/>
      <c r="HF211" s="120"/>
      <c r="HG211" s="120"/>
      <c r="HH211" s="120"/>
      <c r="HI211" s="120"/>
      <c r="HJ211" s="120"/>
      <c r="HK211" s="120"/>
      <c r="HL211" s="120"/>
      <c r="HM211" s="120"/>
      <c r="HN211" s="120"/>
      <c r="HO211" s="120"/>
      <c r="HP211" s="120"/>
      <c r="HQ211" s="120"/>
      <c r="HR211" s="120"/>
      <c r="HS211" s="120"/>
      <c r="HT211" s="120"/>
      <c r="HU211" s="120"/>
      <c r="HV211" s="120"/>
      <c r="HW211" s="120"/>
      <c r="HX211" s="120"/>
      <c r="HY211" s="120"/>
      <c r="HZ211" s="120"/>
      <c r="IA211" s="120"/>
      <c r="IB211" s="120"/>
      <c r="IC211" s="120"/>
      <c r="ID211" s="120"/>
      <c r="IE211" s="120"/>
      <c r="IF211" s="120"/>
    </row>
    <row r="212" spans="1:240" s="112" customFormat="1" ht="79.5" customHeight="1">
      <c r="A212" s="37">
        <v>17</v>
      </c>
      <c r="B212" s="151" t="s">
        <v>158</v>
      </c>
      <c r="C212" s="151" t="s">
        <v>560</v>
      </c>
      <c r="D212" s="149">
        <v>3893.7919999999999</v>
      </c>
      <c r="E212" s="36" t="s">
        <v>80</v>
      </c>
      <c r="F212" s="105" t="s">
        <v>535</v>
      </c>
      <c r="G212" s="105"/>
      <c r="H212" s="53" t="s">
        <v>15</v>
      </c>
      <c r="I212" s="39">
        <v>2013</v>
      </c>
      <c r="J212" s="39">
        <v>2015</v>
      </c>
      <c r="K212" s="184" t="s">
        <v>159</v>
      </c>
      <c r="L212" s="132">
        <v>6780</v>
      </c>
      <c r="M212" s="132"/>
      <c r="N212" s="107"/>
      <c r="O212" s="118">
        <v>3884</v>
      </c>
      <c r="P212" s="118"/>
      <c r="Q212" s="118"/>
      <c r="R212" s="107">
        <v>10</v>
      </c>
      <c r="S212" s="107"/>
      <c r="T212" s="118">
        <v>10</v>
      </c>
      <c r="U212" s="499" t="s">
        <v>942</v>
      </c>
      <c r="V212" s="561" t="s">
        <v>160</v>
      </c>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c r="CU212" s="120"/>
      <c r="CV212" s="120"/>
      <c r="CW212" s="120"/>
      <c r="CX212" s="120"/>
      <c r="CY212" s="120"/>
      <c r="CZ212" s="120"/>
      <c r="DA212" s="120"/>
      <c r="DB212" s="120"/>
      <c r="DC212" s="120"/>
      <c r="DD212" s="120"/>
      <c r="DE212" s="120"/>
      <c r="DF212" s="120"/>
      <c r="DG212" s="120"/>
      <c r="DH212" s="120"/>
      <c r="DI212" s="120"/>
      <c r="DJ212" s="120"/>
      <c r="DK212" s="120"/>
      <c r="DL212" s="120"/>
      <c r="DM212" s="120"/>
      <c r="DN212" s="120"/>
      <c r="DO212" s="120"/>
      <c r="DP212" s="120"/>
      <c r="DQ212" s="120"/>
      <c r="DR212" s="120"/>
      <c r="DS212" s="120"/>
      <c r="DT212" s="120"/>
      <c r="DU212" s="120"/>
      <c r="DV212" s="120"/>
      <c r="DW212" s="120"/>
      <c r="DX212" s="120"/>
      <c r="DY212" s="120"/>
      <c r="DZ212" s="120"/>
      <c r="EA212" s="120"/>
      <c r="EB212" s="120"/>
      <c r="EC212" s="120"/>
      <c r="ED212" s="120"/>
      <c r="EE212" s="120"/>
      <c r="EF212" s="120"/>
      <c r="EG212" s="120"/>
      <c r="EH212" s="120"/>
      <c r="EI212" s="120"/>
      <c r="EJ212" s="120"/>
      <c r="EK212" s="120"/>
      <c r="EL212" s="120"/>
      <c r="EM212" s="120"/>
      <c r="EN212" s="120"/>
      <c r="EO212" s="120"/>
      <c r="EP212" s="120"/>
      <c r="EQ212" s="120"/>
      <c r="ER212" s="120"/>
      <c r="ES212" s="120"/>
      <c r="ET212" s="120"/>
      <c r="EU212" s="120"/>
      <c r="EV212" s="120"/>
      <c r="EW212" s="120"/>
      <c r="EX212" s="120"/>
      <c r="EY212" s="120"/>
      <c r="EZ212" s="120"/>
      <c r="FA212" s="120"/>
      <c r="FB212" s="120"/>
      <c r="FC212" s="120"/>
      <c r="FD212" s="120"/>
      <c r="FE212" s="120"/>
      <c r="FF212" s="120"/>
      <c r="FG212" s="120"/>
      <c r="FH212" s="120"/>
      <c r="FI212" s="120"/>
      <c r="FJ212" s="120"/>
      <c r="FK212" s="120"/>
      <c r="FL212" s="120"/>
      <c r="FM212" s="120"/>
      <c r="FN212" s="120"/>
      <c r="FO212" s="120"/>
      <c r="FP212" s="120"/>
      <c r="FQ212" s="120"/>
      <c r="FR212" s="120"/>
      <c r="FS212" s="120"/>
      <c r="FT212" s="120"/>
      <c r="FU212" s="120"/>
      <c r="FV212" s="120"/>
      <c r="FW212" s="120"/>
      <c r="FX212" s="120"/>
      <c r="FY212" s="120"/>
      <c r="FZ212" s="120"/>
      <c r="GA212" s="120"/>
      <c r="GB212" s="120"/>
      <c r="GC212" s="120"/>
      <c r="GD212" s="120"/>
      <c r="GE212" s="120"/>
      <c r="GF212" s="120"/>
      <c r="GG212" s="120"/>
      <c r="GH212" s="120"/>
      <c r="GI212" s="120"/>
      <c r="GJ212" s="120"/>
      <c r="GK212" s="120"/>
      <c r="GL212" s="120"/>
      <c r="GM212" s="120"/>
      <c r="GN212" s="120"/>
      <c r="GO212" s="120"/>
      <c r="GP212" s="120"/>
      <c r="GQ212" s="120"/>
      <c r="GR212" s="120"/>
      <c r="GS212" s="120"/>
      <c r="GT212" s="120"/>
      <c r="GU212" s="120"/>
      <c r="GV212" s="120"/>
      <c r="GW212" s="120"/>
      <c r="GX212" s="120"/>
      <c r="GY212" s="120"/>
      <c r="GZ212" s="120"/>
      <c r="HA212" s="120"/>
      <c r="HB212" s="120"/>
      <c r="HC212" s="120"/>
      <c r="HD212" s="120"/>
      <c r="HE212" s="120"/>
      <c r="HF212" s="120"/>
      <c r="HG212" s="120"/>
      <c r="HH212" s="120"/>
      <c r="HI212" s="120"/>
      <c r="HJ212" s="120"/>
      <c r="HK212" s="120"/>
      <c r="HL212" s="120"/>
      <c r="HM212" s="120"/>
      <c r="HN212" s="120"/>
      <c r="HO212" s="120"/>
      <c r="HP212" s="120"/>
      <c r="HQ212" s="120"/>
      <c r="HR212" s="120"/>
      <c r="HS212" s="120"/>
      <c r="HT212" s="120"/>
      <c r="HU212" s="120"/>
      <c r="HV212" s="120"/>
      <c r="HW212" s="120"/>
      <c r="HX212" s="120"/>
      <c r="HY212" s="120"/>
      <c r="HZ212" s="120"/>
      <c r="IA212" s="120"/>
      <c r="IB212" s="120"/>
      <c r="IC212" s="120"/>
      <c r="ID212" s="120"/>
      <c r="IE212" s="120"/>
      <c r="IF212" s="120"/>
    </row>
    <row r="213" spans="1:240" s="163" customFormat="1" ht="90" customHeight="1">
      <c r="A213" s="37">
        <v>18</v>
      </c>
      <c r="B213" s="108" t="s">
        <v>117</v>
      </c>
      <c r="C213" s="108" t="s">
        <v>553</v>
      </c>
      <c r="D213" s="149">
        <v>14791</v>
      </c>
      <c r="E213" s="36" t="s">
        <v>80</v>
      </c>
      <c r="F213" s="105" t="s">
        <v>535</v>
      </c>
      <c r="G213" s="105"/>
      <c r="H213" s="36" t="s">
        <v>57</v>
      </c>
      <c r="I213" s="39">
        <v>2014</v>
      </c>
      <c r="J213" s="39">
        <v>2015</v>
      </c>
      <c r="K213" s="175" t="s">
        <v>118</v>
      </c>
      <c r="L213" s="159">
        <v>15029</v>
      </c>
      <c r="M213" s="159"/>
      <c r="N213" s="107"/>
      <c r="O213" s="134">
        <v>12000</v>
      </c>
      <c r="P213" s="134"/>
      <c r="Q213" s="118"/>
      <c r="R213" s="35">
        <v>2791</v>
      </c>
      <c r="S213" s="35"/>
      <c r="T213" s="118">
        <v>1000</v>
      </c>
      <c r="U213" s="499" t="s">
        <v>751</v>
      </c>
      <c r="V213" s="559" t="s">
        <v>944</v>
      </c>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c r="CV213" s="120"/>
      <c r="CW213" s="120"/>
      <c r="CX213" s="120"/>
      <c r="CY213" s="120"/>
      <c r="CZ213" s="120"/>
      <c r="DA213" s="120"/>
      <c r="DB213" s="120"/>
      <c r="DC213" s="120"/>
      <c r="DD213" s="120"/>
      <c r="DE213" s="120"/>
      <c r="DF213" s="120"/>
      <c r="DG213" s="120"/>
      <c r="DH213" s="120"/>
      <c r="DI213" s="120"/>
      <c r="DJ213" s="120"/>
      <c r="DK213" s="120"/>
      <c r="DL213" s="120"/>
      <c r="DM213" s="120"/>
      <c r="DN213" s="120"/>
      <c r="DO213" s="120"/>
      <c r="DP213" s="120"/>
      <c r="DQ213" s="120"/>
      <c r="DR213" s="120"/>
      <c r="DS213" s="120"/>
      <c r="DT213" s="120"/>
      <c r="DU213" s="120"/>
      <c r="DV213" s="120"/>
      <c r="DW213" s="120"/>
      <c r="DX213" s="120"/>
      <c r="DY213" s="120"/>
      <c r="DZ213" s="120"/>
      <c r="EA213" s="120"/>
      <c r="EB213" s="120"/>
      <c r="EC213" s="120"/>
      <c r="ED213" s="120"/>
      <c r="EE213" s="120"/>
      <c r="EF213" s="120"/>
      <c r="EG213" s="120"/>
      <c r="EH213" s="120"/>
      <c r="EI213" s="120"/>
      <c r="EJ213" s="120"/>
      <c r="EK213" s="120"/>
      <c r="EL213" s="120"/>
      <c r="EM213" s="120"/>
      <c r="EN213" s="120"/>
      <c r="EO213" s="120"/>
      <c r="EP213" s="120"/>
      <c r="EQ213" s="120"/>
      <c r="ER213" s="120"/>
      <c r="ES213" s="120"/>
      <c r="ET213" s="120"/>
      <c r="EU213" s="120"/>
      <c r="EV213" s="120"/>
      <c r="EW213" s="120"/>
      <c r="EX213" s="120"/>
      <c r="EY213" s="120"/>
      <c r="EZ213" s="120"/>
      <c r="FA213" s="120"/>
      <c r="FB213" s="120"/>
      <c r="FC213" s="120"/>
      <c r="FD213" s="120"/>
      <c r="FE213" s="120"/>
      <c r="FF213" s="120"/>
      <c r="FG213" s="120"/>
      <c r="FH213" s="120"/>
      <c r="FI213" s="120"/>
      <c r="FJ213" s="120"/>
      <c r="FK213" s="120"/>
      <c r="FL213" s="120"/>
      <c r="FM213" s="120"/>
      <c r="FN213" s="120"/>
      <c r="FO213" s="120"/>
      <c r="FP213" s="120"/>
      <c r="FQ213" s="120"/>
      <c r="FR213" s="120"/>
      <c r="FS213" s="120"/>
      <c r="FT213" s="120"/>
      <c r="FU213" s="120"/>
      <c r="FV213" s="120"/>
      <c r="FW213" s="120"/>
      <c r="FX213" s="120"/>
      <c r="FY213" s="120"/>
      <c r="FZ213" s="120"/>
      <c r="GA213" s="120"/>
      <c r="GB213" s="120"/>
      <c r="GC213" s="120"/>
      <c r="GD213" s="120"/>
      <c r="GE213" s="120"/>
      <c r="GF213" s="120"/>
      <c r="GG213" s="120"/>
      <c r="GH213" s="120"/>
      <c r="GI213" s="120"/>
      <c r="GJ213" s="120"/>
      <c r="GK213" s="120"/>
      <c r="GL213" s="120"/>
      <c r="GM213" s="120"/>
      <c r="GN213" s="120"/>
      <c r="GO213" s="120"/>
      <c r="GP213" s="120"/>
      <c r="GQ213" s="120"/>
      <c r="GR213" s="120"/>
      <c r="GS213" s="120"/>
      <c r="GT213" s="120"/>
      <c r="GU213" s="120"/>
      <c r="GV213" s="120"/>
      <c r="GW213" s="120"/>
      <c r="GX213" s="120"/>
      <c r="GY213" s="120"/>
      <c r="GZ213" s="120"/>
      <c r="HA213" s="120"/>
      <c r="HB213" s="120"/>
      <c r="HC213" s="120"/>
      <c r="HD213" s="120"/>
      <c r="HE213" s="120"/>
      <c r="HF213" s="120"/>
      <c r="HG213" s="120"/>
      <c r="HH213" s="120"/>
      <c r="HI213" s="120"/>
      <c r="HJ213" s="120"/>
      <c r="HK213" s="120"/>
      <c r="HL213" s="120"/>
      <c r="HM213" s="120"/>
      <c r="HN213" s="120"/>
      <c r="HO213" s="120"/>
      <c r="HP213" s="120"/>
      <c r="HQ213" s="120"/>
      <c r="HR213" s="120"/>
      <c r="HS213" s="120"/>
      <c r="HT213" s="120"/>
      <c r="HU213" s="120"/>
      <c r="HV213" s="120"/>
      <c r="HW213" s="120"/>
      <c r="HX213" s="120"/>
      <c r="HY213" s="120"/>
      <c r="HZ213" s="120"/>
      <c r="IA213" s="120"/>
      <c r="IB213" s="120"/>
      <c r="IC213" s="120"/>
      <c r="ID213" s="120"/>
      <c r="IE213" s="120"/>
      <c r="IF213" s="120"/>
    </row>
    <row r="214" spans="1:240" s="163" customFormat="1" ht="94.5">
      <c r="A214" s="37">
        <v>19</v>
      </c>
      <c r="B214" s="108" t="s">
        <v>655</v>
      </c>
      <c r="C214" s="108" t="s">
        <v>552</v>
      </c>
      <c r="D214" s="149">
        <v>13157.465</v>
      </c>
      <c r="E214" s="36" t="s">
        <v>80</v>
      </c>
      <c r="F214" s="105" t="s">
        <v>535</v>
      </c>
      <c r="G214" s="105"/>
      <c r="H214" s="53" t="s">
        <v>15</v>
      </c>
      <c r="I214" s="166">
        <v>2014</v>
      </c>
      <c r="J214" s="166" t="s">
        <v>517</v>
      </c>
      <c r="K214" s="170" t="s">
        <v>522</v>
      </c>
      <c r="L214" s="159">
        <v>13414</v>
      </c>
      <c r="M214" s="159"/>
      <c r="N214" s="150">
        <f>L214</f>
        <v>13414</v>
      </c>
      <c r="O214" s="134">
        <v>12000</v>
      </c>
      <c r="P214" s="134"/>
      <c r="Q214" s="118"/>
      <c r="R214" s="35">
        <v>1166</v>
      </c>
      <c r="S214" s="35"/>
      <c r="T214" s="118">
        <v>1000</v>
      </c>
      <c r="U214" s="499" t="s">
        <v>753</v>
      </c>
      <c r="V214" s="559" t="s">
        <v>945</v>
      </c>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c r="CU214" s="120"/>
      <c r="CV214" s="120"/>
      <c r="CW214" s="120"/>
      <c r="CX214" s="120"/>
      <c r="CY214" s="120"/>
      <c r="CZ214" s="120"/>
      <c r="DA214" s="120"/>
      <c r="DB214" s="120"/>
      <c r="DC214" s="120"/>
      <c r="DD214" s="120"/>
      <c r="DE214" s="120"/>
      <c r="DF214" s="120"/>
      <c r="DG214" s="120"/>
      <c r="DH214" s="120"/>
      <c r="DI214" s="120"/>
      <c r="DJ214" s="120"/>
      <c r="DK214" s="120"/>
      <c r="DL214" s="120"/>
      <c r="DM214" s="120"/>
      <c r="DN214" s="120"/>
      <c r="DO214" s="120"/>
      <c r="DP214" s="120"/>
      <c r="DQ214" s="120"/>
      <c r="DR214" s="120"/>
      <c r="DS214" s="120"/>
      <c r="DT214" s="120"/>
      <c r="DU214" s="120"/>
      <c r="DV214" s="120"/>
      <c r="DW214" s="120"/>
      <c r="DX214" s="120"/>
      <c r="DY214" s="120"/>
      <c r="DZ214" s="120"/>
      <c r="EA214" s="120"/>
      <c r="EB214" s="120"/>
      <c r="EC214" s="120"/>
      <c r="ED214" s="120"/>
      <c r="EE214" s="120"/>
      <c r="EF214" s="120"/>
      <c r="EG214" s="120"/>
      <c r="EH214" s="120"/>
      <c r="EI214" s="120"/>
      <c r="EJ214" s="120"/>
      <c r="EK214" s="120"/>
      <c r="EL214" s="120"/>
      <c r="EM214" s="120"/>
      <c r="EN214" s="120"/>
      <c r="EO214" s="120"/>
      <c r="EP214" s="120"/>
      <c r="EQ214" s="120"/>
      <c r="ER214" s="120"/>
      <c r="ES214" s="120"/>
      <c r="ET214" s="120"/>
      <c r="EU214" s="120"/>
      <c r="EV214" s="120"/>
      <c r="EW214" s="120"/>
      <c r="EX214" s="120"/>
      <c r="EY214" s="120"/>
      <c r="EZ214" s="120"/>
      <c r="FA214" s="120"/>
      <c r="FB214" s="120"/>
      <c r="FC214" s="120"/>
      <c r="FD214" s="120"/>
      <c r="FE214" s="120"/>
      <c r="FF214" s="120"/>
      <c r="FG214" s="120"/>
      <c r="FH214" s="120"/>
      <c r="FI214" s="120"/>
      <c r="FJ214" s="120"/>
      <c r="FK214" s="120"/>
      <c r="FL214" s="120"/>
      <c r="FM214" s="120"/>
      <c r="FN214" s="120"/>
      <c r="FO214" s="120"/>
      <c r="FP214" s="120"/>
      <c r="FQ214" s="120"/>
      <c r="FR214" s="120"/>
      <c r="FS214" s="120"/>
      <c r="FT214" s="120"/>
      <c r="FU214" s="120"/>
      <c r="FV214" s="120"/>
      <c r="FW214" s="120"/>
      <c r="FX214" s="120"/>
      <c r="FY214" s="120"/>
      <c r="FZ214" s="120"/>
      <c r="GA214" s="120"/>
      <c r="GB214" s="120"/>
      <c r="GC214" s="120"/>
      <c r="GD214" s="120"/>
      <c r="GE214" s="120"/>
      <c r="GF214" s="120"/>
      <c r="GG214" s="120"/>
      <c r="GH214" s="120"/>
      <c r="GI214" s="120"/>
      <c r="GJ214" s="120"/>
      <c r="GK214" s="120"/>
      <c r="GL214" s="120"/>
      <c r="GM214" s="120"/>
      <c r="GN214" s="120"/>
      <c r="GO214" s="120"/>
      <c r="GP214" s="120"/>
      <c r="GQ214" s="120"/>
      <c r="GR214" s="120"/>
      <c r="GS214" s="120"/>
      <c r="GT214" s="120"/>
      <c r="GU214" s="120"/>
      <c r="GV214" s="120"/>
      <c r="GW214" s="120"/>
      <c r="GX214" s="120"/>
      <c r="GY214" s="120"/>
      <c r="GZ214" s="120"/>
      <c r="HA214" s="120"/>
      <c r="HB214" s="120"/>
      <c r="HC214" s="120"/>
      <c r="HD214" s="120"/>
      <c r="HE214" s="120"/>
      <c r="HF214" s="120"/>
      <c r="HG214" s="120"/>
      <c r="HH214" s="120"/>
      <c r="HI214" s="120"/>
      <c r="HJ214" s="120"/>
      <c r="HK214" s="120"/>
      <c r="HL214" s="120"/>
      <c r="HM214" s="120"/>
      <c r="HN214" s="120"/>
      <c r="HO214" s="120"/>
      <c r="HP214" s="120"/>
      <c r="HQ214" s="120"/>
      <c r="HR214" s="120"/>
      <c r="HS214" s="120"/>
      <c r="HT214" s="120"/>
      <c r="HU214" s="120"/>
      <c r="HV214" s="120"/>
      <c r="HW214" s="120"/>
      <c r="HX214" s="120"/>
      <c r="HY214" s="120"/>
      <c r="HZ214" s="120"/>
      <c r="IA214" s="120"/>
      <c r="IB214" s="120"/>
      <c r="IC214" s="120"/>
      <c r="ID214" s="120"/>
      <c r="IE214" s="120"/>
      <c r="IF214" s="120"/>
    </row>
    <row r="215" spans="1:240" s="163" customFormat="1" ht="63">
      <c r="A215" s="37">
        <v>20</v>
      </c>
      <c r="B215" s="151" t="s">
        <v>136</v>
      </c>
      <c r="C215" s="151" t="s">
        <v>567</v>
      </c>
      <c r="D215" s="153"/>
      <c r="E215" s="36" t="s">
        <v>80</v>
      </c>
      <c r="F215" s="105" t="s">
        <v>535</v>
      </c>
      <c r="G215" s="105"/>
      <c r="H215" s="36" t="s">
        <v>57</v>
      </c>
      <c r="I215" s="39">
        <v>2014</v>
      </c>
      <c r="J215" s="39">
        <v>2016</v>
      </c>
      <c r="K215" s="184" t="s">
        <v>137</v>
      </c>
      <c r="L215" s="132">
        <v>11965</v>
      </c>
      <c r="M215" s="132"/>
      <c r="N215" s="150">
        <v>1965</v>
      </c>
      <c r="O215" s="118">
        <v>10000</v>
      </c>
      <c r="P215" s="118"/>
      <c r="Q215" s="118"/>
      <c r="R215" s="107">
        <v>769</v>
      </c>
      <c r="S215" s="107"/>
      <c r="T215" s="118">
        <v>769</v>
      </c>
      <c r="U215" s="499" t="s">
        <v>837</v>
      </c>
      <c r="V215" s="51" t="s">
        <v>135</v>
      </c>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120"/>
      <c r="CP215" s="120"/>
      <c r="CQ215" s="120"/>
      <c r="CR215" s="120"/>
      <c r="CS215" s="120"/>
      <c r="CT215" s="120"/>
      <c r="CU215" s="120"/>
      <c r="CV215" s="120"/>
      <c r="CW215" s="120"/>
      <c r="CX215" s="120"/>
      <c r="CY215" s="120"/>
      <c r="CZ215" s="120"/>
      <c r="DA215" s="120"/>
      <c r="DB215" s="120"/>
      <c r="DC215" s="120"/>
      <c r="DD215" s="120"/>
      <c r="DE215" s="120"/>
      <c r="DF215" s="120"/>
      <c r="DG215" s="120"/>
      <c r="DH215" s="120"/>
      <c r="DI215" s="120"/>
      <c r="DJ215" s="120"/>
      <c r="DK215" s="120"/>
      <c r="DL215" s="120"/>
      <c r="DM215" s="120"/>
      <c r="DN215" s="120"/>
      <c r="DO215" s="120"/>
      <c r="DP215" s="120"/>
      <c r="DQ215" s="120"/>
      <c r="DR215" s="120"/>
      <c r="DS215" s="120"/>
      <c r="DT215" s="120"/>
      <c r="DU215" s="120"/>
      <c r="DV215" s="120"/>
      <c r="DW215" s="120"/>
      <c r="DX215" s="120"/>
      <c r="DY215" s="120"/>
      <c r="DZ215" s="120"/>
      <c r="EA215" s="120"/>
      <c r="EB215" s="120"/>
      <c r="EC215" s="120"/>
      <c r="ED215" s="120"/>
      <c r="EE215" s="120"/>
      <c r="EF215" s="120"/>
      <c r="EG215" s="120"/>
      <c r="EH215" s="120"/>
      <c r="EI215" s="120"/>
      <c r="EJ215" s="120"/>
      <c r="EK215" s="120"/>
      <c r="EL215" s="120"/>
      <c r="EM215" s="120"/>
      <c r="EN215" s="120"/>
      <c r="EO215" s="120"/>
      <c r="EP215" s="120"/>
      <c r="EQ215" s="120"/>
      <c r="ER215" s="120"/>
      <c r="ES215" s="120"/>
      <c r="ET215" s="120"/>
      <c r="EU215" s="120"/>
      <c r="EV215" s="120"/>
      <c r="EW215" s="120"/>
      <c r="EX215" s="120"/>
      <c r="EY215" s="120"/>
      <c r="EZ215" s="120"/>
      <c r="FA215" s="120"/>
      <c r="FB215" s="120"/>
      <c r="FC215" s="120"/>
      <c r="FD215" s="120"/>
      <c r="FE215" s="120"/>
      <c r="FF215" s="120"/>
      <c r="FG215" s="120"/>
      <c r="FH215" s="120"/>
      <c r="FI215" s="120"/>
      <c r="FJ215" s="120"/>
      <c r="FK215" s="120"/>
      <c r="FL215" s="120"/>
      <c r="FM215" s="120"/>
      <c r="FN215" s="120"/>
      <c r="FO215" s="120"/>
      <c r="FP215" s="120"/>
      <c r="FQ215" s="120"/>
      <c r="FR215" s="120"/>
      <c r="FS215" s="120"/>
      <c r="FT215" s="120"/>
      <c r="FU215" s="120"/>
      <c r="FV215" s="120"/>
      <c r="FW215" s="120"/>
      <c r="FX215" s="120"/>
      <c r="FY215" s="120"/>
      <c r="FZ215" s="120"/>
      <c r="GA215" s="120"/>
      <c r="GB215" s="120"/>
      <c r="GC215" s="120"/>
      <c r="GD215" s="120"/>
      <c r="GE215" s="120"/>
      <c r="GF215" s="120"/>
      <c r="GG215" s="120"/>
      <c r="GH215" s="120"/>
      <c r="GI215" s="120"/>
      <c r="GJ215" s="120"/>
      <c r="GK215" s="120"/>
      <c r="GL215" s="120"/>
      <c r="GM215" s="120"/>
      <c r="GN215" s="120"/>
      <c r="GO215" s="120"/>
      <c r="GP215" s="120"/>
      <c r="GQ215" s="120"/>
      <c r="GR215" s="120"/>
      <c r="GS215" s="120"/>
      <c r="GT215" s="120"/>
      <c r="GU215" s="120"/>
      <c r="GV215" s="120"/>
      <c r="GW215" s="120"/>
      <c r="GX215" s="120"/>
      <c r="GY215" s="120"/>
      <c r="GZ215" s="120"/>
      <c r="HA215" s="120"/>
      <c r="HB215" s="120"/>
      <c r="HC215" s="120"/>
      <c r="HD215" s="120"/>
      <c r="HE215" s="120"/>
      <c r="HF215" s="120"/>
      <c r="HG215" s="120"/>
      <c r="HH215" s="120"/>
      <c r="HI215" s="120"/>
      <c r="HJ215" s="120"/>
      <c r="HK215" s="120"/>
      <c r="HL215" s="120"/>
      <c r="HM215" s="120"/>
      <c r="HN215" s="120"/>
      <c r="HO215" s="120"/>
      <c r="HP215" s="120"/>
      <c r="HQ215" s="120"/>
      <c r="HR215" s="120"/>
      <c r="HS215" s="120"/>
      <c r="HT215" s="120"/>
      <c r="HU215" s="120"/>
      <c r="HV215" s="120"/>
      <c r="HW215" s="120"/>
      <c r="HX215" s="120"/>
      <c r="HY215" s="120"/>
      <c r="HZ215" s="120"/>
      <c r="IA215" s="120"/>
      <c r="IB215" s="120"/>
      <c r="IC215" s="120"/>
      <c r="ID215" s="120"/>
      <c r="IE215" s="120"/>
      <c r="IF215" s="120"/>
    </row>
    <row r="216" spans="1:240" s="94" customFormat="1" ht="53.25" customHeight="1">
      <c r="A216" s="37">
        <v>21</v>
      </c>
      <c r="B216" s="151" t="s">
        <v>124</v>
      </c>
      <c r="C216" s="156" t="s">
        <v>555</v>
      </c>
      <c r="D216" s="149">
        <v>10014.373</v>
      </c>
      <c r="E216" s="36" t="s">
        <v>80</v>
      </c>
      <c r="F216" s="105" t="s">
        <v>535</v>
      </c>
      <c r="G216" s="105"/>
      <c r="H216" s="51" t="s">
        <v>24</v>
      </c>
      <c r="I216" s="39">
        <v>2015</v>
      </c>
      <c r="J216" s="39">
        <v>2017</v>
      </c>
      <c r="K216" s="184" t="s">
        <v>125</v>
      </c>
      <c r="L216" s="132">
        <v>10124</v>
      </c>
      <c r="M216" s="132"/>
      <c r="N216" s="150">
        <v>2171</v>
      </c>
      <c r="O216" s="118">
        <v>7843</v>
      </c>
      <c r="P216" s="118"/>
      <c r="Q216" s="118"/>
      <c r="R216" s="107">
        <v>2171</v>
      </c>
      <c r="S216" s="107"/>
      <c r="T216" s="118">
        <v>1000</v>
      </c>
      <c r="U216" s="499" t="s">
        <v>755</v>
      </c>
      <c r="V216" s="561" t="s">
        <v>836</v>
      </c>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c r="CU216" s="120"/>
      <c r="CV216" s="120"/>
      <c r="CW216" s="120"/>
      <c r="CX216" s="120"/>
      <c r="CY216" s="120"/>
      <c r="CZ216" s="120"/>
      <c r="DA216" s="120"/>
      <c r="DB216" s="120"/>
      <c r="DC216" s="120"/>
      <c r="DD216" s="120"/>
      <c r="DE216" s="120"/>
      <c r="DF216" s="120"/>
      <c r="DG216" s="120"/>
      <c r="DH216" s="120"/>
      <c r="DI216" s="120"/>
      <c r="DJ216" s="120"/>
      <c r="DK216" s="120"/>
      <c r="DL216" s="120"/>
      <c r="DM216" s="120"/>
      <c r="DN216" s="120"/>
      <c r="DO216" s="120"/>
      <c r="DP216" s="120"/>
      <c r="DQ216" s="120"/>
      <c r="DR216" s="120"/>
      <c r="DS216" s="120"/>
      <c r="DT216" s="120"/>
      <c r="DU216" s="120"/>
      <c r="DV216" s="120"/>
      <c r="DW216" s="120"/>
      <c r="DX216" s="120"/>
      <c r="DY216" s="120"/>
      <c r="DZ216" s="120"/>
      <c r="EA216" s="120"/>
      <c r="EB216" s="120"/>
      <c r="EC216" s="120"/>
      <c r="ED216" s="120"/>
      <c r="EE216" s="120"/>
      <c r="EF216" s="120"/>
      <c r="EG216" s="120"/>
      <c r="EH216" s="120"/>
      <c r="EI216" s="120"/>
      <c r="EJ216" s="120"/>
      <c r="EK216" s="120"/>
      <c r="EL216" s="120"/>
      <c r="EM216" s="120"/>
      <c r="EN216" s="120"/>
      <c r="EO216" s="120"/>
      <c r="EP216" s="120"/>
      <c r="EQ216" s="120"/>
      <c r="ER216" s="120"/>
      <c r="ES216" s="120"/>
      <c r="ET216" s="120"/>
      <c r="EU216" s="120"/>
      <c r="EV216" s="120"/>
      <c r="EW216" s="120"/>
      <c r="EX216" s="120"/>
      <c r="EY216" s="120"/>
      <c r="EZ216" s="120"/>
      <c r="FA216" s="120"/>
      <c r="FB216" s="120"/>
      <c r="FC216" s="120"/>
      <c r="FD216" s="120"/>
      <c r="FE216" s="120"/>
      <c r="FF216" s="120"/>
      <c r="FG216" s="120"/>
      <c r="FH216" s="120"/>
      <c r="FI216" s="120"/>
      <c r="FJ216" s="120"/>
      <c r="FK216" s="120"/>
      <c r="FL216" s="120"/>
      <c r="FM216" s="120"/>
      <c r="FN216" s="120"/>
      <c r="FO216" s="120"/>
      <c r="FP216" s="120"/>
      <c r="FQ216" s="120"/>
      <c r="FR216" s="120"/>
      <c r="FS216" s="120"/>
      <c r="FT216" s="120"/>
      <c r="FU216" s="120"/>
      <c r="FV216" s="120"/>
      <c r="FW216" s="120"/>
      <c r="FX216" s="120"/>
      <c r="FY216" s="120"/>
      <c r="FZ216" s="120"/>
      <c r="GA216" s="120"/>
      <c r="GB216" s="120"/>
      <c r="GC216" s="120"/>
      <c r="GD216" s="120"/>
      <c r="GE216" s="120"/>
      <c r="GF216" s="120"/>
      <c r="GG216" s="120"/>
      <c r="GH216" s="120"/>
      <c r="GI216" s="120"/>
      <c r="GJ216" s="120"/>
      <c r="GK216" s="120"/>
      <c r="GL216" s="120"/>
      <c r="GM216" s="120"/>
      <c r="GN216" s="120"/>
      <c r="GO216" s="120"/>
      <c r="GP216" s="120"/>
      <c r="GQ216" s="120"/>
      <c r="GR216" s="120"/>
      <c r="GS216" s="120"/>
      <c r="GT216" s="120"/>
      <c r="GU216" s="120"/>
      <c r="GV216" s="120"/>
      <c r="GW216" s="120"/>
      <c r="GX216" s="120"/>
      <c r="GY216" s="120"/>
      <c r="GZ216" s="120"/>
      <c r="HA216" s="120"/>
      <c r="HB216" s="120"/>
      <c r="HC216" s="120"/>
      <c r="HD216" s="120"/>
      <c r="HE216" s="120"/>
      <c r="HF216" s="120"/>
      <c r="HG216" s="120"/>
      <c r="HH216" s="120"/>
      <c r="HI216" s="120"/>
      <c r="HJ216" s="120"/>
      <c r="HK216" s="120"/>
      <c r="HL216" s="120"/>
      <c r="HM216" s="120"/>
      <c r="HN216" s="120"/>
      <c r="HO216" s="120"/>
      <c r="HP216" s="120"/>
      <c r="HQ216" s="120"/>
      <c r="HR216" s="120"/>
      <c r="HS216" s="120"/>
      <c r="HT216" s="120"/>
      <c r="HU216" s="120"/>
      <c r="HV216" s="120"/>
      <c r="HW216" s="120"/>
      <c r="HX216" s="120"/>
      <c r="HY216" s="120"/>
      <c r="HZ216" s="120"/>
      <c r="IA216" s="120"/>
      <c r="IB216" s="120"/>
      <c r="IC216" s="120"/>
      <c r="ID216" s="120"/>
      <c r="IE216" s="120"/>
      <c r="IF216" s="120"/>
    </row>
    <row r="217" spans="1:240" s="120" customFormat="1" ht="31.5">
      <c r="A217" s="37">
        <v>22</v>
      </c>
      <c r="B217" s="151" t="s">
        <v>659</v>
      </c>
      <c r="C217" s="151"/>
      <c r="D217" s="153"/>
      <c r="E217" s="36" t="s">
        <v>80</v>
      </c>
      <c r="F217" s="105" t="s">
        <v>535</v>
      </c>
      <c r="G217" s="106"/>
      <c r="H217" s="51" t="s">
        <v>95</v>
      </c>
      <c r="I217" s="39">
        <v>2011</v>
      </c>
      <c r="J217" s="39">
        <v>2013</v>
      </c>
      <c r="K217" s="77" t="s">
        <v>660</v>
      </c>
      <c r="L217" s="35">
        <v>29493</v>
      </c>
      <c r="M217" s="35"/>
      <c r="N217" s="35"/>
      <c r="O217" s="35">
        <v>19345</v>
      </c>
      <c r="P217" s="35"/>
      <c r="Q217" s="35"/>
      <c r="R217" s="35"/>
      <c r="S217" s="35"/>
      <c r="T217" s="35">
        <v>2000</v>
      </c>
      <c r="U217" s="499" t="s">
        <v>943</v>
      </c>
      <c r="V217" s="51"/>
    </row>
    <row r="218" spans="1:240" s="91" customFormat="1" ht="24.75" customHeight="1">
      <c r="A218" s="86" t="s">
        <v>825</v>
      </c>
      <c r="B218" s="189" t="s">
        <v>777</v>
      </c>
      <c r="C218" s="189"/>
      <c r="D218" s="189"/>
      <c r="E218" s="88"/>
      <c r="F218" s="89"/>
      <c r="G218" s="449"/>
      <c r="H218" s="102"/>
      <c r="I218" s="90"/>
      <c r="J218" s="90"/>
      <c r="K218" s="190"/>
      <c r="L218" s="88">
        <f>SUBTOTAL(109,L219:L231)</f>
        <v>443280</v>
      </c>
      <c r="M218" s="88">
        <f t="shared" ref="M218:T218" si="24">SUBTOTAL(109,M219:M231)</f>
        <v>0</v>
      </c>
      <c r="N218" s="88">
        <f t="shared" si="24"/>
        <v>237193.7</v>
      </c>
      <c r="O218" s="88">
        <f t="shared" si="24"/>
        <v>174154</v>
      </c>
      <c r="P218" s="88">
        <f t="shared" si="24"/>
        <v>0</v>
      </c>
      <c r="Q218" s="88">
        <f t="shared" si="24"/>
        <v>141604</v>
      </c>
      <c r="R218" s="88">
        <f t="shared" si="24"/>
        <v>29187</v>
      </c>
      <c r="S218" s="88">
        <f t="shared" si="24"/>
        <v>0</v>
      </c>
      <c r="T218" s="88">
        <f t="shared" si="24"/>
        <v>20044</v>
      </c>
      <c r="U218" s="475"/>
      <c r="V218" s="467"/>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2"/>
      <c r="CP218" s="112"/>
      <c r="CQ218" s="112"/>
      <c r="CR218" s="112"/>
      <c r="CS218" s="112"/>
      <c r="CT218" s="112"/>
      <c r="CU218" s="112"/>
      <c r="CV218" s="112"/>
      <c r="CW218" s="112"/>
      <c r="CX218" s="112"/>
      <c r="CY218" s="112"/>
      <c r="CZ218" s="112"/>
      <c r="DA218" s="112"/>
      <c r="DB218" s="112"/>
      <c r="DC218" s="112"/>
      <c r="DD218" s="112"/>
      <c r="DE218" s="112"/>
      <c r="DF218" s="112"/>
      <c r="DG218" s="112"/>
      <c r="DH218" s="112"/>
      <c r="DI218" s="112"/>
      <c r="DJ218" s="112"/>
      <c r="DK218" s="112"/>
      <c r="DL218" s="112"/>
      <c r="DM218" s="112"/>
      <c r="DN218" s="112"/>
      <c r="DO218" s="112"/>
      <c r="DP218" s="112"/>
      <c r="DQ218" s="112"/>
      <c r="DR218" s="112"/>
      <c r="DS218" s="112"/>
      <c r="DT218" s="112"/>
      <c r="DU218" s="112"/>
      <c r="DV218" s="112"/>
      <c r="DW218" s="112"/>
      <c r="DX218" s="112"/>
      <c r="DY218" s="112"/>
      <c r="DZ218" s="112"/>
      <c r="EA218" s="112"/>
      <c r="EB218" s="112"/>
      <c r="EC218" s="112"/>
      <c r="ED218" s="112"/>
      <c r="EE218" s="112"/>
      <c r="EF218" s="112"/>
      <c r="EG218" s="112"/>
      <c r="EH218" s="112"/>
      <c r="EI218" s="112"/>
      <c r="EJ218" s="112"/>
      <c r="EK218" s="112"/>
      <c r="EL218" s="112"/>
      <c r="EM218" s="112"/>
      <c r="EN218" s="112"/>
      <c r="EO218" s="112"/>
      <c r="EP218" s="112"/>
      <c r="EQ218" s="112"/>
      <c r="ER218" s="112"/>
      <c r="ES218" s="112"/>
      <c r="ET218" s="112"/>
      <c r="EU218" s="112"/>
      <c r="EV218" s="112"/>
      <c r="EW218" s="112"/>
      <c r="EX218" s="112"/>
      <c r="EY218" s="112"/>
      <c r="EZ218" s="112"/>
      <c r="FA218" s="112"/>
      <c r="FB218" s="112"/>
      <c r="FC218" s="112"/>
      <c r="FD218" s="112"/>
      <c r="FE218" s="112"/>
      <c r="FF218" s="112"/>
      <c r="FG218" s="112"/>
      <c r="FH218" s="112"/>
      <c r="FI218" s="112"/>
      <c r="FJ218" s="112"/>
      <c r="FK218" s="112"/>
      <c r="FL218" s="112"/>
      <c r="FM218" s="112"/>
      <c r="FN218" s="112"/>
      <c r="FO218" s="112"/>
      <c r="FP218" s="112"/>
      <c r="FQ218" s="112"/>
      <c r="FR218" s="112"/>
      <c r="FS218" s="112"/>
      <c r="FT218" s="112"/>
      <c r="FU218" s="112"/>
      <c r="FV218" s="112"/>
      <c r="FW218" s="112"/>
      <c r="FX218" s="112"/>
      <c r="FY218" s="112"/>
      <c r="FZ218" s="112"/>
      <c r="GA218" s="112"/>
      <c r="GB218" s="112"/>
      <c r="GC218" s="112"/>
      <c r="GD218" s="112"/>
      <c r="GE218" s="112"/>
      <c r="GF218" s="112"/>
      <c r="GG218" s="112"/>
      <c r="GH218" s="112"/>
      <c r="GI218" s="112"/>
      <c r="GJ218" s="112"/>
      <c r="GK218" s="112"/>
      <c r="GL218" s="112"/>
      <c r="GM218" s="112"/>
      <c r="GN218" s="112"/>
      <c r="GO218" s="112"/>
      <c r="GP218" s="112"/>
      <c r="GQ218" s="112"/>
      <c r="GR218" s="112"/>
      <c r="GS218" s="112"/>
      <c r="GT218" s="112"/>
      <c r="GU218" s="112"/>
      <c r="GV218" s="112"/>
      <c r="GW218" s="112"/>
      <c r="GX218" s="112"/>
      <c r="GY218" s="112"/>
      <c r="GZ218" s="112"/>
      <c r="HA218" s="112"/>
      <c r="HB218" s="112"/>
      <c r="HC218" s="112"/>
      <c r="HD218" s="112"/>
      <c r="HE218" s="112"/>
      <c r="HF218" s="112"/>
      <c r="HG218" s="112"/>
      <c r="HH218" s="112"/>
      <c r="HI218" s="112"/>
      <c r="HJ218" s="112"/>
      <c r="HK218" s="112"/>
      <c r="HL218" s="112"/>
      <c r="HM218" s="112"/>
      <c r="HN218" s="112"/>
      <c r="HO218" s="112"/>
      <c r="HP218" s="112"/>
      <c r="HQ218" s="112"/>
      <c r="HR218" s="112"/>
      <c r="HS218" s="112"/>
      <c r="HT218" s="112"/>
      <c r="HU218" s="112"/>
      <c r="HV218" s="112"/>
      <c r="HW218" s="112"/>
      <c r="HX218" s="112"/>
      <c r="HY218" s="112"/>
      <c r="HZ218" s="112"/>
      <c r="IA218" s="112"/>
      <c r="IB218" s="112"/>
      <c r="IC218" s="112"/>
      <c r="ID218" s="112"/>
      <c r="IE218" s="112"/>
      <c r="IF218" s="112"/>
    </row>
    <row r="219" spans="1:240" s="91" customFormat="1" ht="31.5">
      <c r="A219" s="92">
        <v>1</v>
      </c>
      <c r="B219" s="115" t="s">
        <v>215</v>
      </c>
      <c r="C219" s="115"/>
      <c r="D219" s="115"/>
      <c r="E219" s="25" t="s">
        <v>107</v>
      </c>
      <c r="F219" s="27" t="s">
        <v>574</v>
      </c>
      <c r="G219" s="27"/>
      <c r="H219" s="36" t="s">
        <v>57</v>
      </c>
      <c r="I219" s="235">
        <v>2014</v>
      </c>
      <c r="J219" s="29">
        <v>2019</v>
      </c>
      <c r="K219" s="172" t="s">
        <v>216</v>
      </c>
      <c r="L219" s="35">
        <v>85119</v>
      </c>
      <c r="M219" s="35"/>
      <c r="N219" s="35">
        <v>50400</v>
      </c>
      <c r="O219" s="35">
        <v>42500</v>
      </c>
      <c r="P219" s="35"/>
      <c r="Q219" s="35">
        <f>O219</f>
        <v>42500</v>
      </c>
      <c r="R219" s="35"/>
      <c r="S219" s="35"/>
      <c r="T219" s="35">
        <v>2000</v>
      </c>
      <c r="U219" s="477" t="s">
        <v>745</v>
      </c>
      <c r="V219" s="51"/>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c r="CV219" s="120"/>
      <c r="CW219" s="120"/>
      <c r="CX219" s="120"/>
      <c r="CY219" s="120"/>
      <c r="CZ219" s="120"/>
      <c r="DA219" s="120"/>
      <c r="DB219" s="120"/>
      <c r="DC219" s="120"/>
      <c r="DD219" s="120"/>
      <c r="DE219" s="120"/>
      <c r="DF219" s="120"/>
      <c r="DG219" s="120"/>
      <c r="DH219" s="120"/>
      <c r="DI219" s="120"/>
      <c r="DJ219" s="120"/>
      <c r="DK219" s="120"/>
      <c r="DL219" s="120"/>
      <c r="DM219" s="120"/>
      <c r="DN219" s="120"/>
      <c r="DO219" s="120"/>
      <c r="DP219" s="120"/>
      <c r="DQ219" s="120"/>
      <c r="DR219" s="120"/>
      <c r="DS219" s="120"/>
      <c r="DT219" s="120"/>
      <c r="DU219" s="120"/>
      <c r="DV219" s="120"/>
      <c r="DW219" s="120"/>
      <c r="DX219" s="120"/>
      <c r="DY219" s="120"/>
      <c r="DZ219" s="120"/>
      <c r="EA219" s="120"/>
      <c r="EB219" s="120"/>
      <c r="EC219" s="120"/>
      <c r="ED219" s="120"/>
      <c r="EE219" s="120"/>
      <c r="EF219" s="120"/>
      <c r="EG219" s="120"/>
      <c r="EH219" s="120"/>
      <c r="EI219" s="120"/>
      <c r="EJ219" s="120"/>
      <c r="EK219" s="120"/>
      <c r="EL219" s="120"/>
      <c r="EM219" s="120"/>
      <c r="EN219" s="120"/>
      <c r="EO219" s="120"/>
      <c r="EP219" s="120"/>
      <c r="EQ219" s="120"/>
      <c r="ER219" s="120"/>
      <c r="ES219" s="120"/>
      <c r="ET219" s="120"/>
      <c r="EU219" s="120"/>
      <c r="EV219" s="120"/>
      <c r="EW219" s="120"/>
      <c r="EX219" s="120"/>
      <c r="EY219" s="120"/>
      <c r="EZ219" s="120"/>
      <c r="FA219" s="120"/>
      <c r="FB219" s="120"/>
      <c r="FC219" s="120"/>
      <c r="FD219" s="120"/>
      <c r="FE219" s="120"/>
      <c r="FF219" s="120"/>
      <c r="FG219" s="120"/>
      <c r="FH219" s="120"/>
      <c r="FI219" s="120"/>
      <c r="FJ219" s="120"/>
      <c r="FK219" s="120"/>
      <c r="FL219" s="120"/>
      <c r="FM219" s="120"/>
      <c r="FN219" s="120"/>
      <c r="FO219" s="120"/>
      <c r="FP219" s="120"/>
      <c r="FQ219" s="120"/>
      <c r="FR219" s="120"/>
      <c r="FS219" s="120"/>
      <c r="FT219" s="120"/>
      <c r="FU219" s="120"/>
      <c r="FV219" s="120"/>
      <c r="FW219" s="120"/>
      <c r="FX219" s="120"/>
      <c r="FY219" s="120"/>
      <c r="FZ219" s="120"/>
      <c r="GA219" s="120"/>
      <c r="GB219" s="120"/>
      <c r="GC219" s="120"/>
      <c r="GD219" s="120"/>
      <c r="GE219" s="120"/>
      <c r="GF219" s="120"/>
      <c r="GG219" s="120"/>
      <c r="GH219" s="120"/>
      <c r="GI219" s="120"/>
      <c r="GJ219" s="120"/>
      <c r="GK219" s="120"/>
      <c r="GL219" s="120"/>
      <c r="GM219" s="120"/>
      <c r="GN219" s="120"/>
      <c r="GO219" s="120"/>
      <c r="GP219" s="120"/>
      <c r="GQ219" s="120"/>
      <c r="GR219" s="120"/>
      <c r="GS219" s="120"/>
      <c r="GT219" s="120"/>
      <c r="GU219" s="120"/>
      <c r="GV219" s="120"/>
      <c r="GW219" s="120"/>
      <c r="GX219" s="120"/>
      <c r="GY219" s="120"/>
      <c r="GZ219" s="120"/>
      <c r="HA219" s="120"/>
      <c r="HB219" s="120"/>
      <c r="HC219" s="120"/>
      <c r="HD219" s="120"/>
      <c r="HE219" s="120"/>
      <c r="HF219" s="120"/>
      <c r="HG219" s="120"/>
      <c r="HH219" s="120"/>
      <c r="HI219" s="120"/>
      <c r="HJ219" s="120"/>
      <c r="HK219" s="120"/>
      <c r="HL219" s="120"/>
      <c r="HM219" s="120"/>
      <c r="HN219" s="120"/>
      <c r="HO219" s="120"/>
      <c r="HP219" s="120"/>
      <c r="HQ219" s="120"/>
      <c r="HR219" s="120"/>
      <c r="HS219" s="120"/>
      <c r="HT219" s="120"/>
      <c r="HU219" s="120"/>
      <c r="HV219" s="120"/>
      <c r="HW219" s="120"/>
      <c r="HX219" s="120"/>
      <c r="HY219" s="120"/>
      <c r="HZ219" s="120"/>
      <c r="IA219" s="120"/>
      <c r="IB219" s="120"/>
      <c r="IC219" s="120"/>
      <c r="ID219" s="120"/>
      <c r="IE219" s="120"/>
      <c r="IF219" s="120"/>
    </row>
    <row r="220" spans="1:240" s="120" customFormat="1" ht="51">
      <c r="A220" s="92">
        <v>2</v>
      </c>
      <c r="B220" s="108" t="s">
        <v>223</v>
      </c>
      <c r="C220" s="108"/>
      <c r="D220" s="125"/>
      <c r="E220" s="25" t="s">
        <v>99</v>
      </c>
      <c r="F220" s="27" t="s">
        <v>574</v>
      </c>
      <c r="G220" s="27"/>
      <c r="H220" s="36" t="s">
        <v>537</v>
      </c>
      <c r="I220" s="29">
        <v>2015</v>
      </c>
      <c r="J220" s="29">
        <v>2020</v>
      </c>
      <c r="K220" s="204" t="s">
        <v>224</v>
      </c>
      <c r="L220" s="35">
        <v>139630</v>
      </c>
      <c r="M220" s="35"/>
      <c r="N220" s="35">
        <v>17000</v>
      </c>
      <c r="O220" s="35">
        <f>27781+2673</f>
        <v>30454</v>
      </c>
      <c r="P220" s="35"/>
      <c r="Q220" s="35">
        <f>7781+2673</f>
        <v>10454</v>
      </c>
      <c r="R220" s="35"/>
      <c r="S220" s="35"/>
      <c r="T220" s="35">
        <v>2000</v>
      </c>
      <c r="U220" s="477" t="s">
        <v>748</v>
      </c>
      <c r="V220" s="573"/>
    </row>
    <row r="221" spans="1:240" s="101" customFormat="1" ht="31.5">
      <c r="A221" s="92">
        <v>3</v>
      </c>
      <c r="B221" s="236" t="s">
        <v>213</v>
      </c>
      <c r="C221" s="148"/>
      <c r="D221" s="237"/>
      <c r="E221" s="25" t="s">
        <v>71</v>
      </c>
      <c r="F221" s="27" t="s">
        <v>574</v>
      </c>
      <c r="G221" s="27"/>
      <c r="H221" s="25" t="s">
        <v>57</v>
      </c>
      <c r="I221" s="29">
        <v>2014</v>
      </c>
      <c r="J221" s="29">
        <v>2017</v>
      </c>
      <c r="K221" s="181" t="s">
        <v>214</v>
      </c>
      <c r="L221" s="128">
        <v>29392</v>
      </c>
      <c r="M221" s="128"/>
      <c r="N221" s="128">
        <v>29392</v>
      </c>
      <c r="O221" s="128">
        <f>15464+3872</f>
        <v>19336</v>
      </c>
      <c r="P221" s="128"/>
      <c r="Q221" s="128">
        <f>O221</f>
        <v>19336</v>
      </c>
      <c r="R221" s="128"/>
      <c r="S221" s="128"/>
      <c r="T221" s="128">
        <v>2000</v>
      </c>
      <c r="U221" s="477" t="s">
        <v>751</v>
      </c>
      <c r="V221" s="28"/>
    </row>
    <row r="222" spans="1:240" s="101" customFormat="1" ht="31.5">
      <c r="A222" s="92">
        <v>4</v>
      </c>
      <c r="B222" s="144" t="s">
        <v>209</v>
      </c>
      <c r="C222" s="115"/>
      <c r="D222" s="145"/>
      <c r="E222" s="25" t="s">
        <v>71</v>
      </c>
      <c r="F222" s="27" t="s">
        <v>574</v>
      </c>
      <c r="G222" s="27"/>
      <c r="H222" s="146" t="s">
        <v>101</v>
      </c>
      <c r="I222" s="29">
        <v>2015</v>
      </c>
      <c r="J222" s="29">
        <v>2017</v>
      </c>
      <c r="K222" s="180" t="s">
        <v>210</v>
      </c>
      <c r="L222" s="128">
        <v>23156</v>
      </c>
      <c r="M222" s="128"/>
      <c r="N222" s="128">
        <f>L222</f>
        <v>23156</v>
      </c>
      <c r="O222" s="128">
        <v>11456</v>
      </c>
      <c r="P222" s="128"/>
      <c r="Q222" s="128">
        <f>O222</f>
        <v>11456</v>
      </c>
      <c r="R222" s="128">
        <v>9084</v>
      </c>
      <c r="S222" s="128"/>
      <c r="T222" s="128">
        <v>2000</v>
      </c>
      <c r="U222" s="477" t="s">
        <v>807</v>
      </c>
      <c r="V222" s="28"/>
    </row>
    <row r="223" spans="1:240" s="120" customFormat="1" ht="31.5">
      <c r="A223" s="92">
        <v>5</v>
      </c>
      <c r="B223" s="151" t="s">
        <v>207</v>
      </c>
      <c r="C223" s="151"/>
      <c r="D223" s="153"/>
      <c r="E223" s="36" t="s">
        <v>80</v>
      </c>
      <c r="F223" s="106" t="s">
        <v>574</v>
      </c>
      <c r="G223" s="106"/>
      <c r="H223" s="36" t="s">
        <v>10</v>
      </c>
      <c r="I223" s="39">
        <v>2014</v>
      </c>
      <c r="J223" s="39">
        <v>2018</v>
      </c>
      <c r="K223" s="176" t="s">
        <v>656</v>
      </c>
      <c r="L223" s="35">
        <v>46489</v>
      </c>
      <c r="M223" s="35"/>
      <c r="N223" s="35">
        <v>46489</v>
      </c>
      <c r="O223" s="35">
        <f>14500+10687</f>
        <v>25187</v>
      </c>
      <c r="P223" s="35"/>
      <c r="Q223" s="35">
        <f>O223</f>
        <v>25187</v>
      </c>
      <c r="R223" s="35">
        <v>4820</v>
      </c>
      <c r="S223" s="35"/>
      <c r="T223" s="35">
        <v>2000</v>
      </c>
      <c r="U223" s="477" t="s">
        <v>767</v>
      </c>
      <c r="V223" s="51"/>
    </row>
    <row r="224" spans="1:240" s="120" customFormat="1" ht="25.5">
      <c r="A224" s="92">
        <v>6</v>
      </c>
      <c r="B224" s="151" t="s">
        <v>217</v>
      </c>
      <c r="C224" s="151"/>
      <c r="D224" s="153"/>
      <c r="E224" s="36" t="s">
        <v>80</v>
      </c>
      <c r="F224" s="106" t="s">
        <v>574</v>
      </c>
      <c r="G224" s="106"/>
      <c r="H224" s="154" t="s">
        <v>101</v>
      </c>
      <c r="I224" s="39">
        <v>2014</v>
      </c>
      <c r="J224" s="39">
        <v>2016</v>
      </c>
      <c r="K224" s="176" t="s">
        <v>218</v>
      </c>
      <c r="L224" s="35">
        <v>32732</v>
      </c>
      <c r="M224" s="35"/>
      <c r="N224" s="35">
        <v>27732</v>
      </c>
      <c r="O224" s="35">
        <v>16550</v>
      </c>
      <c r="P224" s="35"/>
      <c r="Q224" s="35">
        <v>10000</v>
      </c>
      <c r="R224" s="35">
        <v>7924</v>
      </c>
      <c r="S224" s="35"/>
      <c r="T224" s="35">
        <v>5000</v>
      </c>
      <c r="U224" s="477" t="s">
        <v>810</v>
      </c>
      <c r="V224" s="51"/>
    </row>
    <row r="225" spans="1:240" s="120" customFormat="1" ht="31.5">
      <c r="A225" s="92">
        <v>7</v>
      </c>
      <c r="B225" s="121" t="s">
        <v>225</v>
      </c>
      <c r="C225" s="121"/>
      <c r="D225" s="121"/>
      <c r="E225" s="162" t="s">
        <v>76</v>
      </c>
      <c r="F225" s="106" t="s">
        <v>574</v>
      </c>
      <c r="G225" s="106"/>
      <c r="H225" s="51" t="s">
        <v>24</v>
      </c>
      <c r="I225" s="39">
        <v>2015</v>
      </c>
      <c r="J225" s="39">
        <v>2020</v>
      </c>
      <c r="K225" s="77" t="s">
        <v>226</v>
      </c>
      <c r="L225" s="35">
        <v>53939</v>
      </c>
      <c r="M225" s="35"/>
      <c r="N225" s="35">
        <v>13046</v>
      </c>
      <c r="O225" s="35">
        <v>9500</v>
      </c>
      <c r="P225" s="35"/>
      <c r="Q225" s="35">
        <v>3500</v>
      </c>
      <c r="R225" s="35">
        <v>2500</v>
      </c>
      <c r="S225" s="35"/>
      <c r="T225" s="35">
        <v>1000</v>
      </c>
      <c r="U225" s="477" t="s">
        <v>809</v>
      </c>
      <c r="V225" s="51"/>
    </row>
    <row r="226" spans="1:240" s="120" customFormat="1" ht="31.5">
      <c r="A226" s="92">
        <v>8</v>
      </c>
      <c r="B226" s="119" t="s">
        <v>246</v>
      </c>
      <c r="C226" s="119"/>
      <c r="D226" s="119"/>
      <c r="E226" s="162" t="s">
        <v>76</v>
      </c>
      <c r="F226" s="106" t="s">
        <v>574</v>
      </c>
      <c r="G226" s="106"/>
      <c r="H226" s="36" t="s">
        <v>10</v>
      </c>
      <c r="I226" s="39">
        <v>2015</v>
      </c>
      <c r="J226" s="39">
        <v>2017</v>
      </c>
      <c r="K226" s="187" t="s">
        <v>247</v>
      </c>
      <c r="L226" s="35">
        <v>2398</v>
      </c>
      <c r="M226" s="35"/>
      <c r="N226" s="35">
        <v>2398</v>
      </c>
      <c r="O226" s="35">
        <f>850+699</f>
        <v>1549</v>
      </c>
      <c r="P226" s="35"/>
      <c r="Q226" s="35">
        <f>O226</f>
        <v>1549</v>
      </c>
      <c r="R226" s="35">
        <v>609</v>
      </c>
      <c r="S226" s="35"/>
      <c r="T226" s="35">
        <v>609</v>
      </c>
      <c r="U226" s="477" t="s">
        <v>771</v>
      </c>
      <c r="V226" s="51" t="s">
        <v>562</v>
      </c>
    </row>
    <row r="227" spans="1:240" s="120" customFormat="1" ht="31.5">
      <c r="A227" s="92">
        <v>9</v>
      </c>
      <c r="B227" s="238" t="s">
        <v>651</v>
      </c>
      <c r="C227" s="238"/>
      <c r="D227" s="239"/>
      <c r="E227" s="25" t="s">
        <v>71</v>
      </c>
      <c r="F227" s="106" t="s">
        <v>574</v>
      </c>
      <c r="G227" s="240"/>
      <c r="H227" s="164" t="s">
        <v>10</v>
      </c>
      <c r="I227" s="39">
        <v>2013</v>
      </c>
      <c r="J227" s="39">
        <v>2015</v>
      </c>
      <c r="K227" s="241" t="s">
        <v>653</v>
      </c>
      <c r="L227" s="242">
        <v>4902</v>
      </c>
      <c r="M227" s="242"/>
      <c r="N227" s="243">
        <v>3432</v>
      </c>
      <c r="O227" s="168">
        <v>1700</v>
      </c>
      <c r="P227" s="244"/>
      <c r="Q227" s="168">
        <v>1700</v>
      </c>
      <c r="R227" s="243">
        <v>700</v>
      </c>
      <c r="S227" s="243"/>
      <c r="T227" s="245">
        <v>800</v>
      </c>
      <c r="U227" s="500" t="s">
        <v>846</v>
      </c>
      <c r="V227" s="574"/>
      <c r="W227" s="246"/>
      <c r="X227" s="246"/>
      <c r="Y227" s="246"/>
      <c r="Z227" s="246"/>
      <c r="AA227" s="246"/>
      <c r="AB227" s="246"/>
      <c r="AC227" s="246"/>
      <c r="AD227" s="246"/>
      <c r="AE227" s="246"/>
      <c r="AF227" s="246"/>
      <c r="AG227" s="246"/>
      <c r="AH227" s="246"/>
      <c r="AI227" s="246"/>
      <c r="AJ227" s="246"/>
      <c r="AK227" s="246"/>
      <c r="AL227" s="246"/>
      <c r="AM227" s="246"/>
      <c r="AN227" s="246"/>
      <c r="AO227" s="246"/>
      <c r="AP227" s="246"/>
      <c r="AQ227" s="246"/>
      <c r="AR227" s="246"/>
      <c r="AS227" s="246"/>
      <c r="AT227" s="246"/>
      <c r="AU227" s="246"/>
      <c r="AV227" s="246"/>
      <c r="AW227" s="246"/>
      <c r="AX227" s="246"/>
      <c r="AY227" s="246"/>
      <c r="AZ227" s="246"/>
      <c r="BA227" s="246"/>
      <c r="BB227" s="246"/>
      <c r="BC227" s="246"/>
      <c r="BD227" s="246"/>
      <c r="BE227" s="246"/>
      <c r="BF227" s="246"/>
      <c r="BG227" s="246"/>
      <c r="BH227" s="246"/>
      <c r="BI227" s="246"/>
      <c r="BJ227" s="246"/>
      <c r="BK227" s="246"/>
      <c r="BL227" s="246"/>
      <c r="BM227" s="246"/>
      <c r="BN227" s="246"/>
      <c r="BO227" s="246"/>
      <c r="BP227" s="246"/>
      <c r="BQ227" s="246"/>
      <c r="BR227" s="246"/>
      <c r="BS227" s="246"/>
      <c r="BT227" s="246"/>
      <c r="BU227" s="246"/>
      <c r="BV227" s="246"/>
      <c r="BW227" s="246"/>
      <c r="BX227" s="246"/>
      <c r="BY227" s="246"/>
      <c r="BZ227" s="246"/>
      <c r="CA227" s="246"/>
      <c r="CB227" s="246"/>
      <c r="CC227" s="246"/>
      <c r="CD227" s="246"/>
      <c r="CE227" s="246"/>
      <c r="CF227" s="246"/>
      <c r="CG227" s="246"/>
      <c r="CH227" s="246"/>
      <c r="CI227" s="246"/>
      <c r="CJ227" s="246"/>
      <c r="CK227" s="246"/>
      <c r="CL227" s="246"/>
      <c r="CM227" s="246"/>
      <c r="CN227" s="246"/>
      <c r="CO227" s="246"/>
      <c r="CP227" s="246"/>
      <c r="CQ227" s="246"/>
      <c r="CR227" s="246"/>
      <c r="CS227" s="246"/>
      <c r="CT227" s="246"/>
      <c r="CU227" s="246"/>
      <c r="CV227" s="246"/>
      <c r="CW227" s="246"/>
      <c r="CX227" s="246"/>
      <c r="CY227" s="246"/>
      <c r="CZ227" s="246"/>
      <c r="DA227" s="246"/>
      <c r="DB227" s="246"/>
      <c r="DC227" s="246"/>
      <c r="DD227" s="246"/>
      <c r="DE227" s="246"/>
      <c r="DF227" s="246"/>
      <c r="DG227" s="246"/>
      <c r="DH227" s="246"/>
      <c r="DI227" s="246"/>
      <c r="DJ227" s="246"/>
      <c r="DK227" s="246"/>
      <c r="DL227" s="246"/>
      <c r="DM227" s="246"/>
      <c r="DN227" s="246"/>
      <c r="DO227" s="246"/>
      <c r="DP227" s="246"/>
      <c r="DQ227" s="246"/>
      <c r="DR227" s="246"/>
      <c r="DS227" s="246"/>
      <c r="DT227" s="246"/>
      <c r="DU227" s="246"/>
      <c r="DV227" s="246"/>
      <c r="DW227" s="246"/>
      <c r="DX227" s="246"/>
      <c r="DY227" s="246"/>
      <c r="DZ227" s="246"/>
      <c r="EA227" s="246"/>
      <c r="EB227" s="246"/>
      <c r="EC227" s="246"/>
      <c r="ED227" s="246"/>
      <c r="EE227" s="246"/>
      <c r="EF227" s="246"/>
      <c r="EG227" s="246"/>
      <c r="EH227" s="246"/>
      <c r="EI227" s="246"/>
      <c r="EJ227" s="246"/>
      <c r="EK227" s="246"/>
      <c r="EL227" s="246"/>
      <c r="EM227" s="246"/>
      <c r="EN227" s="246"/>
      <c r="EO227" s="246"/>
      <c r="EP227" s="246"/>
      <c r="EQ227" s="246"/>
      <c r="ER227" s="246"/>
      <c r="ES227" s="246"/>
      <c r="ET227" s="246"/>
      <c r="EU227" s="246"/>
      <c r="EV227" s="246"/>
      <c r="EW227" s="246"/>
      <c r="EX227" s="246"/>
      <c r="EY227" s="246"/>
      <c r="EZ227" s="246"/>
      <c r="FA227" s="246"/>
      <c r="FB227" s="246"/>
      <c r="FC227" s="246"/>
      <c r="FD227" s="246"/>
      <c r="FE227" s="246"/>
      <c r="FF227" s="246"/>
      <c r="FG227" s="246"/>
      <c r="FH227" s="246"/>
      <c r="FI227" s="246"/>
      <c r="FJ227" s="246"/>
      <c r="FK227" s="246"/>
      <c r="FL227" s="246"/>
      <c r="FM227" s="246"/>
      <c r="FN227" s="246"/>
      <c r="FO227" s="246"/>
      <c r="FP227" s="246"/>
      <c r="FQ227" s="246"/>
      <c r="FR227" s="246"/>
      <c r="FS227" s="246"/>
      <c r="FT227" s="246"/>
      <c r="FU227" s="246"/>
      <c r="FV227" s="246"/>
      <c r="FW227" s="246"/>
      <c r="FX227" s="246"/>
      <c r="FY227" s="246"/>
      <c r="FZ227" s="246"/>
      <c r="GA227" s="246"/>
      <c r="GB227" s="246"/>
      <c r="GC227" s="246"/>
      <c r="GD227" s="246"/>
      <c r="GE227" s="246"/>
      <c r="GF227" s="246"/>
      <c r="GG227" s="246"/>
      <c r="GH227" s="246"/>
      <c r="GI227" s="246"/>
      <c r="GJ227" s="246"/>
      <c r="GK227" s="246"/>
      <c r="GL227" s="246"/>
      <c r="GM227" s="246"/>
      <c r="GN227" s="246"/>
      <c r="GO227" s="246"/>
      <c r="GP227" s="246"/>
      <c r="GQ227" s="246"/>
      <c r="GR227" s="246"/>
      <c r="GS227" s="246"/>
      <c r="GT227" s="246"/>
      <c r="GU227" s="246"/>
      <c r="GV227" s="246"/>
      <c r="GW227" s="246"/>
      <c r="GX227" s="246"/>
      <c r="GY227" s="246"/>
      <c r="GZ227" s="246"/>
      <c r="HA227" s="246"/>
      <c r="HB227" s="246"/>
      <c r="HC227" s="246"/>
      <c r="HD227" s="246"/>
      <c r="HE227" s="246"/>
      <c r="HF227" s="246"/>
      <c r="HG227" s="246"/>
      <c r="HH227" s="246"/>
      <c r="HI227" s="246"/>
      <c r="HJ227" s="246"/>
      <c r="HK227" s="246"/>
      <c r="HL227" s="246"/>
      <c r="HM227" s="246"/>
      <c r="HN227" s="246"/>
      <c r="HO227" s="246"/>
      <c r="HP227" s="246"/>
      <c r="HQ227" s="246"/>
      <c r="HR227" s="246"/>
      <c r="HS227" s="246"/>
      <c r="HT227" s="246"/>
      <c r="HU227" s="112"/>
      <c r="HV227" s="112"/>
      <c r="HW227" s="112"/>
      <c r="HX227" s="112"/>
      <c r="HY227" s="112"/>
      <c r="HZ227" s="112"/>
      <c r="IA227" s="112"/>
      <c r="IB227" s="112"/>
      <c r="IC227" s="112"/>
      <c r="ID227" s="112"/>
      <c r="IE227" s="112"/>
      <c r="IF227" s="112"/>
    </row>
    <row r="228" spans="1:240" s="120" customFormat="1" ht="52.5" customHeight="1">
      <c r="A228" s="92">
        <v>10</v>
      </c>
      <c r="B228" s="238" t="s">
        <v>652</v>
      </c>
      <c r="C228" s="238"/>
      <c r="D228" s="239"/>
      <c r="E228" s="25" t="s">
        <v>71</v>
      </c>
      <c r="F228" s="106" t="s">
        <v>574</v>
      </c>
      <c r="G228" s="240"/>
      <c r="H228" s="164" t="s">
        <v>10</v>
      </c>
      <c r="I228" s="39">
        <v>2015</v>
      </c>
      <c r="J228" s="39">
        <v>2017</v>
      </c>
      <c r="K228" s="241" t="s">
        <v>654</v>
      </c>
      <c r="L228" s="242">
        <v>4581</v>
      </c>
      <c r="M228" s="242"/>
      <c r="N228" s="243">
        <f>L228*0.7</f>
        <v>3206.7</v>
      </c>
      <c r="O228" s="168">
        <v>1200</v>
      </c>
      <c r="P228" s="244"/>
      <c r="Q228" s="168">
        <v>1200</v>
      </c>
      <c r="R228" s="243"/>
      <c r="S228" s="243"/>
      <c r="T228" s="245">
        <v>800</v>
      </c>
      <c r="U228" s="500" t="s">
        <v>846</v>
      </c>
      <c r="V228" s="574"/>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6"/>
      <c r="AY228" s="246"/>
      <c r="AZ228" s="246"/>
      <c r="BA228" s="246"/>
      <c r="BB228" s="246"/>
      <c r="BC228" s="246"/>
      <c r="BD228" s="246"/>
      <c r="BE228" s="246"/>
      <c r="BF228" s="246"/>
      <c r="BG228" s="246"/>
      <c r="BH228" s="246"/>
      <c r="BI228" s="246"/>
      <c r="BJ228" s="246"/>
      <c r="BK228" s="246"/>
      <c r="BL228" s="246"/>
      <c r="BM228" s="246"/>
      <c r="BN228" s="246"/>
      <c r="BO228" s="246"/>
      <c r="BP228" s="246"/>
      <c r="BQ228" s="246"/>
      <c r="BR228" s="246"/>
      <c r="BS228" s="246"/>
      <c r="BT228" s="246"/>
      <c r="BU228" s="246"/>
      <c r="BV228" s="246"/>
      <c r="BW228" s="246"/>
      <c r="BX228" s="246"/>
      <c r="BY228" s="246"/>
      <c r="BZ228" s="246"/>
      <c r="CA228" s="246"/>
      <c r="CB228" s="246"/>
      <c r="CC228" s="246"/>
      <c r="CD228" s="246"/>
      <c r="CE228" s="246"/>
      <c r="CF228" s="246"/>
      <c r="CG228" s="246"/>
      <c r="CH228" s="246"/>
      <c r="CI228" s="246"/>
      <c r="CJ228" s="246"/>
      <c r="CK228" s="246"/>
      <c r="CL228" s="246"/>
      <c r="CM228" s="246"/>
      <c r="CN228" s="246"/>
      <c r="CO228" s="246"/>
      <c r="CP228" s="246"/>
      <c r="CQ228" s="246"/>
      <c r="CR228" s="246"/>
      <c r="CS228" s="246"/>
      <c r="CT228" s="246"/>
      <c r="CU228" s="246"/>
      <c r="CV228" s="246"/>
      <c r="CW228" s="246"/>
      <c r="CX228" s="246"/>
      <c r="CY228" s="246"/>
      <c r="CZ228" s="246"/>
      <c r="DA228" s="246"/>
      <c r="DB228" s="246"/>
      <c r="DC228" s="246"/>
      <c r="DD228" s="246"/>
      <c r="DE228" s="246"/>
      <c r="DF228" s="246"/>
      <c r="DG228" s="246"/>
      <c r="DH228" s="246"/>
      <c r="DI228" s="246"/>
      <c r="DJ228" s="246"/>
      <c r="DK228" s="246"/>
      <c r="DL228" s="246"/>
      <c r="DM228" s="246"/>
      <c r="DN228" s="246"/>
      <c r="DO228" s="246"/>
      <c r="DP228" s="246"/>
      <c r="DQ228" s="246"/>
      <c r="DR228" s="246"/>
      <c r="DS228" s="246"/>
      <c r="DT228" s="246"/>
      <c r="DU228" s="246"/>
      <c r="DV228" s="246"/>
      <c r="DW228" s="246"/>
      <c r="DX228" s="246"/>
      <c r="DY228" s="246"/>
      <c r="DZ228" s="246"/>
      <c r="EA228" s="246"/>
      <c r="EB228" s="246"/>
      <c r="EC228" s="246"/>
      <c r="ED228" s="246"/>
      <c r="EE228" s="246"/>
      <c r="EF228" s="246"/>
      <c r="EG228" s="246"/>
      <c r="EH228" s="246"/>
      <c r="EI228" s="246"/>
      <c r="EJ228" s="246"/>
      <c r="EK228" s="246"/>
      <c r="EL228" s="246"/>
      <c r="EM228" s="246"/>
      <c r="EN228" s="246"/>
      <c r="EO228" s="246"/>
      <c r="EP228" s="246"/>
      <c r="EQ228" s="246"/>
      <c r="ER228" s="246"/>
      <c r="ES228" s="246"/>
      <c r="ET228" s="246"/>
      <c r="EU228" s="246"/>
      <c r="EV228" s="246"/>
      <c r="EW228" s="246"/>
      <c r="EX228" s="246"/>
      <c r="EY228" s="246"/>
      <c r="EZ228" s="246"/>
      <c r="FA228" s="246"/>
      <c r="FB228" s="246"/>
      <c r="FC228" s="246"/>
      <c r="FD228" s="246"/>
      <c r="FE228" s="246"/>
      <c r="FF228" s="246"/>
      <c r="FG228" s="246"/>
      <c r="FH228" s="246"/>
      <c r="FI228" s="246"/>
      <c r="FJ228" s="246"/>
      <c r="FK228" s="246"/>
      <c r="FL228" s="246"/>
      <c r="FM228" s="246"/>
      <c r="FN228" s="246"/>
      <c r="FO228" s="246"/>
      <c r="FP228" s="246"/>
      <c r="FQ228" s="246"/>
      <c r="FR228" s="246"/>
      <c r="FS228" s="246"/>
      <c r="FT228" s="246"/>
      <c r="FU228" s="246"/>
      <c r="FV228" s="246"/>
      <c r="FW228" s="246"/>
      <c r="FX228" s="246"/>
      <c r="FY228" s="246"/>
      <c r="FZ228" s="246"/>
      <c r="GA228" s="246"/>
      <c r="GB228" s="246"/>
      <c r="GC228" s="246"/>
      <c r="GD228" s="246"/>
      <c r="GE228" s="246"/>
      <c r="GF228" s="246"/>
      <c r="GG228" s="246"/>
      <c r="GH228" s="246"/>
      <c r="GI228" s="246"/>
      <c r="GJ228" s="246"/>
      <c r="GK228" s="246"/>
      <c r="GL228" s="246"/>
      <c r="GM228" s="246"/>
      <c r="GN228" s="246"/>
      <c r="GO228" s="246"/>
      <c r="GP228" s="246"/>
      <c r="GQ228" s="246"/>
      <c r="GR228" s="246"/>
      <c r="GS228" s="246"/>
      <c r="GT228" s="246"/>
      <c r="GU228" s="246"/>
      <c r="GV228" s="246"/>
      <c r="GW228" s="246"/>
      <c r="GX228" s="246"/>
      <c r="GY228" s="246"/>
      <c r="GZ228" s="246"/>
      <c r="HA228" s="246"/>
      <c r="HB228" s="246"/>
      <c r="HC228" s="246"/>
      <c r="HD228" s="246"/>
      <c r="HE228" s="246"/>
      <c r="HF228" s="246"/>
      <c r="HG228" s="246"/>
      <c r="HH228" s="246"/>
      <c r="HI228" s="246"/>
      <c r="HJ228" s="246"/>
      <c r="HK228" s="246"/>
      <c r="HL228" s="246"/>
      <c r="HM228" s="246"/>
      <c r="HN228" s="246"/>
      <c r="HO228" s="246"/>
      <c r="HP228" s="246"/>
      <c r="HQ228" s="246"/>
      <c r="HR228" s="246"/>
      <c r="HS228" s="246"/>
      <c r="HT228" s="246"/>
      <c r="HU228" s="112"/>
      <c r="HV228" s="112"/>
      <c r="HW228" s="112"/>
      <c r="HX228" s="112"/>
      <c r="HY228" s="112"/>
      <c r="HZ228" s="112"/>
      <c r="IA228" s="112"/>
      <c r="IB228" s="112"/>
      <c r="IC228" s="112"/>
      <c r="ID228" s="112"/>
      <c r="IE228" s="112"/>
      <c r="IF228" s="112"/>
    </row>
    <row r="229" spans="1:240" s="120" customFormat="1" ht="63">
      <c r="A229" s="37">
        <v>11</v>
      </c>
      <c r="B229" s="108" t="s">
        <v>272</v>
      </c>
      <c r="C229" s="108"/>
      <c r="D229" s="108"/>
      <c r="E229" s="162" t="s">
        <v>76</v>
      </c>
      <c r="F229" s="106" t="s">
        <v>574</v>
      </c>
      <c r="G229" s="106"/>
      <c r="H229" s="36" t="s">
        <v>10</v>
      </c>
      <c r="I229" s="39">
        <v>2014</v>
      </c>
      <c r="J229" s="39">
        <v>2016</v>
      </c>
      <c r="K229" s="186" t="s">
        <v>273</v>
      </c>
      <c r="L229" s="35">
        <v>15239</v>
      </c>
      <c r="M229" s="35"/>
      <c r="N229" s="35">
        <v>15239</v>
      </c>
      <c r="O229" s="35">
        <v>10500</v>
      </c>
      <c r="P229" s="35"/>
      <c r="Q229" s="35">
        <v>10500</v>
      </c>
      <c r="R229" s="35">
        <v>3215</v>
      </c>
      <c r="S229" s="35"/>
      <c r="T229" s="35">
        <v>1000</v>
      </c>
      <c r="U229" s="500" t="s">
        <v>756</v>
      </c>
      <c r="V229" s="51"/>
    </row>
    <row r="230" spans="1:240" s="120" customFormat="1" ht="56.25" customHeight="1">
      <c r="A230" s="92">
        <v>12</v>
      </c>
      <c r="B230" s="151" t="s">
        <v>662</v>
      </c>
      <c r="C230" s="151"/>
      <c r="D230" s="153"/>
      <c r="E230" s="36" t="s">
        <v>76</v>
      </c>
      <c r="F230" s="106" t="s">
        <v>574</v>
      </c>
      <c r="G230" s="106"/>
      <c r="H230" s="51" t="s">
        <v>85</v>
      </c>
      <c r="I230" s="39">
        <v>2012</v>
      </c>
      <c r="J230" s="39">
        <v>2014</v>
      </c>
      <c r="K230" s="77" t="s">
        <v>663</v>
      </c>
      <c r="L230" s="35">
        <v>3109</v>
      </c>
      <c r="M230" s="35"/>
      <c r="N230" s="35">
        <v>3109</v>
      </c>
      <c r="O230" s="35">
        <v>2222</v>
      </c>
      <c r="P230" s="35"/>
      <c r="Q230" s="35">
        <v>2222</v>
      </c>
      <c r="R230" s="35"/>
      <c r="S230" s="35"/>
      <c r="T230" s="35">
        <v>500</v>
      </c>
      <c r="U230" s="477" t="s">
        <v>766</v>
      </c>
      <c r="V230" s="556"/>
    </row>
    <row r="231" spans="1:240" s="101" customFormat="1" ht="44.25" customHeight="1">
      <c r="A231" s="92">
        <v>13</v>
      </c>
      <c r="B231" s="114" t="s">
        <v>637</v>
      </c>
      <c r="C231" s="108"/>
      <c r="D231" s="125"/>
      <c r="E231" s="162" t="s">
        <v>71</v>
      </c>
      <c r="F231" s="27" t="s">
        <v>574</v>
      </c>
      <c r="G231" s="27"/>
      <c r="H231" s="66" t="s">
        <v>15</v>
      </c>
      <c r="I231" s="29">
        <v>2015</v>
      </c>
      <c r="J231" s="29">
        <v>2016</v>
      </c>
      <c r="K231" s="170" t="s">
        <v>647</v>
      </c>
      <c r="L231" s="128">
        <v>2594</v>
      </c>
      <c r="M231" s="128"/>
      <c r="N231" s="128">
        <v>2594</v>
      </c>
      <c r="O231" s="128">
        <v>2000</v>
      </c>
      <c r="P231" s="128"/>
      <c r="Q231" s="128">
        <v>2000</v>
      </c>
      <c r="R231" s="128">
        <v>335</v>
      </c>
      <c r="S231" s="128"/>
      <c r="T231" s="35">
        <v>335</v>
      </c>
      <c r="U231" s="477" t="s">
        <v>753</v>
      </c>
      <c r="V231" s="28"/>
      <c r="W231" s="104"/>
      <c r="X231" s="104"/>
      <c r="Y231" s="104"/>
      <c r="Z231" s="104"/>
      <c r="AA231" s="104"/>
      <c r="AB231" s="104"/>
      <c r="AC231" s="104"/>
      <c r="AD231" s="104"/>
      <c r="AE231" s="104"/>
      <c r="AF231" s="104"/>
      <c r="AG231" s="104"/>
      <c r="AH231" s="104"/>
      <c r="AI231" s="104"/>
      <c r="AJ231" s="104"/>
      <c r="AK231" s="104"/>
      <c r="AL231" s="104"/>
      <c r="AM231" s="104"/>
      <c r="AN231" s="104"/>
      <c r="AO231" s="104"/>
      <c r="AP231" s="104"/>
      <c r="AQ231" s="104"/>
      <c r="AR231" s="104"/>
      <c r="AS231" s="104"/>
      <c r="AT231" s="104"/>
      <c r="AU231" s="104"/>
      <c r="AV231" s="104"/>
      <c r="AW231" s="104"/>
      <c r="AX231" s="104"/>
      <c r="AY231" s="104"/>
      <c r="AZ231" s="104"/>
      <c r="BA231" s="104"/>
      <c r="BB231" s="104"/>
      <c r="BC231" s="104"/>
      <c r="BD231" s="104"/>
      <c r="BE231" s="104"/>
      <c r="BF231" s="104"/>
      <c r="BG231" s="104"/>
      <c r="BH231" s="104"/>
      <c r="BI231" s="104"/>
      <c r="BJ231" s="104"/>
      <c r="BK231" s="104"/>
      <c r="BL231" s="104"/>
      <c r="BM231" s="104"/>
      <c r="BN231" s="104"/>
      <c r="BO231" s="104"/>
      <c r="BP231" s="104"/>
      <c r="BQ231" s="104"/>
      <c r="BR231" s="104"/>
      <c r="BS231" s="104"/>
      <c r="BT231" s="104"/>
      <c r="BU231" s="104"/>
      <c r="BV231" s="104"/>
      <c r="BW231" s="104"/>
      <c r="BX231" s="104"/>
      <c r="BY231" s="104"/>
      <c r="BZ231" s="104"/>
      <c r="CA231" s="104"/>
      <c r="CB231" s="104"/>
      <c r="CC231" s="104"/>
      <c r="CD231" s="104"/>
      <c r="CE231" s="104"/>
      <c r="CF231" s="104"/>
      <c r="CG231" s="104"/>
      <c r="CH231" s="104"/>
      <c r="CI231" s="104"/>
      <c r="CJ231" s="104"/>
      <c r="CK231" s="104"/>
      <c r="CL231" s="104"/>
      <c r="CM231" s="104"/>
      <c r="CN231" s="104"/>
      <c r="CO231" s="104"/>
      <c r="CP231" s="104"/>
      <c r="CQ231" s="104"/>
      <c r="CR231" s="104"/>
      <c r="CS231" s="104"/>
      <c r="CT231" s="104"/>
      <c r="CU231" s="104"/>
      <c r="CV231" s="104"/>
      <c r="CW231" s="104"/>
      <c r="CX231" s="104"/>
      <c r="CY231" s="104"/>
      <c r="CZ231" s="104"/>
      <c r="DA231" s="104"/>
      <c r="DB231" s="104"/>
      <c r="DC231" s="104"/>
      <c r="DD231" s="104"/>
      <c r="DE231" s="104"/>
      <c r="DF231" s="104"/>
      <c r="DG231" s="104"/>
      <c r="DH231" s="104"/>
      <c r="DI231" s="104"/>
      <c r="DJ231" s="104"/>
      <c r="DK231" s="104"/>
      <c r="DL231" s="104"/>
      <c r="DM231" s="104"/>
      <c r="DN231" s="104"/>
      <c r="DO231" s="104"/>
      <c r="DP231" s="104"/>
      <c r="DQ231" s="104"/>
      <c r="DR231" s="104"/>
      <c r="DS231" s="104"/>
      <c r="DT231" s="104"/>
      <c r="DU231" s="104"/>
      <c r="DV231" s="104"/>
      <c r="DW231" s="104"/>
      <c r="DX231" s="104"/>
      <c r="DY231" s="104"/>
      <c r="DZ231" s="104"/>
      <c r="EA231" s="104"/>
      <c r="EB231" s="104"/>
      <c r="EC231" s="104"/>
      <c r="ED231" s="104"/>
      <c r="EE231" s="104"/>
      <c r="EF231" s="104"/>
      <c r="EG231" s="104"/>
      <c r="EH231" s="104"/>
      <c r="EI231" s="104"/>
      <c r="EJ231" s="104"/>
      <c r="EK231" s="104"/>
      <c r="EL231" s="104"/>
      <c r="EM231" s="104"/>
      <c r="EN231" s="104"/>
      <c r="EO231" s="104"/>
      <c r="EP231" s="104"/>
      <c r="EQ231" s="104"/>
      <c r="ER231" s="104"/>
      <c r="ES231" s="104"/>
      <c r="ET231" s="104"/>
      <c r="EU231" s="104"/>
      <c r="EV231" s="104"/>
      <c r="EW231" s="104"/>
      <c r="EX231" s="104"/>
      <c r="EY231" s="104"/>
      <c r="EZ231" s="104"/>
      <c r="FA231" s="104"/>
      <c r="FB231" s="104"/>
      <c r="FC231" s="104"/>
      <c r="FD231" s="104"/>
      <c r="FE231" s="104"/>
      <c r="FF231" s="104"/>
      <c r="FG231" s="104"/>
      <c r="FH231" s="104"/>
      <c r="FI231" s="104"/>
      <c r="FJ231" s="104"/>
      <c r="FK231" s="104"/>
      <c r="FL231" s="104"/>
      <c r="FM231" s="104"/>
      <c r="FN231" s="104"/>
      <c r="FO231" s="104"/>
      <c r="FP231" s="104"/>
      <c r="FQ231" s="104"/>
      <c r="FR231" s="104"/>
      <c r="FS231" s="104"/>
      <c r="FT231" s="104"/>
      <c r="FU231" s="104"/>
      <c r="FV231" s="104"/>
      <c r="FW231" s="104"/>
      <c r="FX231" s="104"/>
      <c r="FY231" s="104"/>
      <c r="FZ231" s="104"/>
      <c r="GA231" s="104"/>
      <c r="GB231" s="104"/>
      <c r="GC231" s="104"/>
      <c r="GD231" s="104"/>
      <c r="GE231" s="104"/>
      <c r="GF231" s="104"/>
      <c r="GG231" s="104"/>
      <c r="GH231" s="104"/>
      <c r="GI231" s="104"/>
      <c r="GJ231" s="104"/>
      <c r="GK231" s="104"/>
      <c r="GL231" s="104"/>
      <c r="GM231" s="104"/>
      <c r="GN231" s="104"/>
      <c r="GO231" s="104"/>
      <c r="GP231" s="104"/>
      <c r="GQ231" s="104"/>
      <c r="GR231" s="104"/>
      <c r="GS231" s="104"/>
      <c r="GT231" s="104"/>
      <c r="GU231" s="104"/>
      <c r="GV231" s="104"/>
      <c r="GW231" s="104"/>
      <c r="GX231" s="104"/>
      <c r="GY231" s="104"/>
      <c r="GZ231" s="104"/>
      <c r="HA231" s="104"/>
      <c r="HB231" s="104"/>
      <c r="HC231" s="104"/>
      <c r="HD231" s="104"/>
      <c r="HE231" s="104"/>
      <c r="HF231" s="104"/>
      <c r="HG231" s="104"/>
      <c r="HH231" s="104"/>
      <c r="HI231" s="104"/>
      <c r="HJ231" s="104"/>
      <c r="HK231" s="104"/>
      <c r="HL231" s="104"/>
      <c r="HM231" s="104"/>
      <c r="HN231" s="104"/>
      <c r="HO231" s="104"/>
      <c r="HP231" s="104"/>
      <c r="HQ231" s="104"/>
      <c r="HR231" s="104"/>
      <c r="HS231" s="104"/>
      <c r="HT231" s="104"/>
      <c r="HU231" s="104"/>
      <c r="HV231" s="104"/>
      <c r="HW231" s="104"/>
      <c r="HX231" s="104"/>
      <c r="HY231" s="104"/>
      <c r="HZ231" s="104"/>
      <c r="IA231" s="104"/>
      <c r="IB231" s="104"/>
      <c r="IC231" s="104"/>
      <c r="ID231" s="104"/>
      <c r="IE231" s="104"/>
      <c r="IF231" s="104"/>
    </row>
    <row r="232" spans="1:240" s="113" customFormat="1" ht="36.75" customHeight="1">
      <c r="A232" s="86" t="s">
        <v>732</v>
      </c>
      <c r="B232" s="448" t="s">
        <v>733</v>
      </c>
      <c r="C232" s="114"/>
      <c r="D232" s="114"/>
      <c r="E232" s="109"/>
      <c r="F232" s="96"/>
      <c r="G232" s="191"/>
      <c r="H232" s="25"/>
      <c r="I232" s="29"/>
      <c r="J232" s="29"/>
      <c r="K232" s="247"/>
      <c r="L232" s="88">
        <f>SUBTOTAL(109,L233:L243)</f>
        <v>30316</v>
      </c>
      <c r="M232" s="88">
        <f t="shared" ref="M232:T232" si="25">SUBTOTAL(109,M233:M243)</f>
        <v>0</v>
      </c>
      <c r="N232" s="88">
        <f t="shared" si="25"/>
        <v>26843</v>
      </c>
      <c r="O232" s="88">
        <f t="shared" si="25"/>
        <v>16042</v>
      </c>
      <c r="P232" s="88">
        <f t="shared" si="25"/>
        <v>0</v>
      </c>
      <c r="Q232" s="88">
        <f t="shared" si="25"/>
        <v>12569</v>
      </c>
      <c r="R232" s="88">
        <f t="shared" si="25"/>
        <v>0</v>
      </c>
      <c r="S232" s="88">
        <f t="shared" si="25"/>
        <v>0</v>
      </c>
      <c r="T232" s="88">
        <f t="shared" si="25"/>
        <v>15000</v>
      </c>
      <c r="U232" s="477"/>
      <c r="V232" s="191"/>
      <c r="W232" s="155"/>
      <c r="X232" s="155"/>
      <c r="Y232" s="155"/>
      <c r="Z232" s="155"/>
      <c r="AA232" s="155"/>
      <c r="AB232" s="155"/>
      <c r="AC232" s="155"/>
      <c r="AD232" s="155"/>
      <c r="AE232" s="155"/>
      <c r="AF232" s="155"/>
      <c r="AG232" s="155"/>
      <c r="AH232" s="155"/>
      <c r="AI232" s="155"/>
      <c r="AJ232" s="155"/>
      <c r="AK232" s="155"/>
      <c r="AL232" s="155"/>
      <c r="AM232" s="155"/>
      <c r="AN232" s="155"/>
      <c r="AO232" s="155"/>
      <c r="AP232" s="155"/>
      <c r="AQ232" s="155"/>
      <c r="AR232" s="155"/>
      <c r="AS232" s="155"/>
      <c r="AT232" s="155"/>
      <c r="AU232" s="155"/>
      <c r="AV232" s="155"/>
      <c r="AW232" s="155"/>
      <c r="AX232" s="155"/>
      <c r="AY232" s="155"/>
      <c r="AZ232" s="155"/>
      <c r="BA232" s="155"/>
      <c r="BB232" s="155"/>
      <c r="BC232" s="155"/>
      <c r="BD232" s="155"/>
      <c r="BE232" s="155"/>
      <c r="BF232" s="155"/>
      <c r="BG232" s="155"/>
      <c r="BH232" s="155"/>
      <c r="BI232" s="155"/>
      <c r="BJ232" s="155"/>
      <c r="BK232" s="155"/>
      <c r="BL232" s="155"/>
      <c r="BM232" s="155"/>
      <c r="BN232" s="155"/>
      <c r="BO232" s="155"/>
      <c r="BP232" s="155"/>
      <c r="BQ232" s="155"/>
      <c r="BR232" s="155"/>
      <c r="BS232" s="155"/>
      <c r="BT232" s="155"/>
      <c r="BU232" s="155"/>
      <c r="BV232" s="155"/>
      <c r="BW232" s="155"/>
      <c r="BX232" s="155"/>
      <c r="BY232" s="155"/>
      <c r="BZ232" s="155"/>
      <c r="CA232" s="155"/>
      <c r="CB232" s="155"/>
      <c r="CC232" s="155"/>
      <c r="CD232" s="155"/>
      <c r="CE232" s="155"/>
      <c r="CF232" s="155"/>
      <c r="CG232" s="155"/>
      <c r="CH232" s="155"/>
      <c r="CI232" s="155"/>
      <c r="CJ232" s="155"/>
      <c r="CK232" s="155"/>
      <c r="CL232" s="155"/>
      <c r="CM232" s="155"/>
      <c r="CN232" s="155"/>
      <c r="CO232" s="155"/>
      <c r="CP232" s="155"/>
      <c r="CQ232" s="155"/>
      <c r="CR232" s="155"/>
      <c r="CS232" s="155"/>
      <c r="CT232" s="155"/>
      <c r="CU232" s="155"/>
      <c r="CV232" s="155"/>
      <c r="CW232" s="155"/>
      <c r="CX232" s="155"/>
      <c r="CY232" s="155"/>
      <c r="CZ232" s="155"/>
      <c r="DA232" s="155"/>
      <c r="DB232" s="155"/>
      <c r="DC232" s="155"/>
      <c r="DD232" s="155"/>
      <c r="DE232" s="155"/>
      <c r="DF232" s="155"/>
      <c r="DG232" s="155"/>
      <c r="DH232" s="155"/>
      <c r="DI232" s="155"/>
      <c r="DJ232" s="155"/>
      <c r="DK232" s="155"/>
      <c r="DL232" s="155"/>
      <c r="DM232" s="155"/>
      <c r="DN232" s="155"/>
      <c r="DO232" s="155"/>
      <c r="DP232" s="155"/>
      <c r="DQ232" s="155"/>
      <c r="DR232" s="155"/>
      <c r="DS232" s="155"/>
      <c r="DT232" s="155"/>
      <c r="DU232" s="155"/>
      <c r="DV232" s="155"/>
      <c r="DW232" s="155"/>
      <c r="DX232" s="155"/>
      <c r="DY232" s="155"/>
      <c r="DZ232" s="155"/>
      <c r="EA232" s="155"/>
      <c r="EB232" s="155"/>
      <c r="EC232" s="155"/>
      <c r="ED232" s="155"/>
      <c r="EE232" s="155"/>
      <c r="EF232" s="155"/>
      <c r="EG232" s="155"/>
      <c r="EH232" s="155"/>
      <c r="EI232" s="155"/>
      <c r="EJ232" s="155"/>
      <c r="EK232" s="155"/>
      <c r="EL232" s="155"/>
      <c r="EM232" s="155"/>
      <c r="EN232" s="155"/>
      <c r="EO232" s="155"/>
      <c r="EP232" s="155"/>
      <c r="EQ232" s="155"/>
      <c r="ER232" s="155"/>
      <c r="ES232" s="155"/>
      <c r="ET232" s="155"/>
      <c r="EU232" s="155"/>
      <c r="EV232" s="155"/>
      <c r="EW232" s="155"/>
      <c r="EX232" s="155"/>
      <c r="EY232" s="155"/>
      <c r="EZ232" s="155"/>
      <c r="FA232" s="155"/>
      <c r="FB232" s="155"/>
      <c r="FC232" s="155"/>
      <c r="FD232" s="155"/>
      <c r="FE232" s="155"/>
      <c r="FF232" s="155"/>
      <c r="FG232" s="155"/>
      <c r="FH232" s="155"/>
      <c r="FI232" s="155"/>
      <c r="FJ232" s="155"/>
      <c r="FK232" s="155"/>
      <c r="FL232" s="155"/>
      <c r="FM232" s="155"/>
      <c r="FN232" s="155"/>
      <c r="FO232" s="155"/>
      <c r="FP232" s="155"/>
      <c r="FQ232" s="155"/>
      <c r="FR232" s="155"/>
      <c r="FS232" s="155"/>
      <c r="FT232" s="155"/>
      <c r="FU232" s="155"/>
      <c r="FV232" s="155"/>
      <c r="FW232" s="155"/>
      <c r="FX232" s="155"/>
      <c r="FY232" s="155"/>
      <c r="FZ232" s="155"/>
      <c r="GA232" s="155"/>
      <c r="GB232" s="155"/>
      <c r="GC232" s="155"/>
      <c r="GD232" s="155"/>
      <c r="GE232" s="155"/>
      <c r="GF232" s="155"/>
      <c r="GG232" s="155"/>
      <c r="GH232" s="155"/>
      <c r="GI232" s="155"/>
      <c r="GJ232" s="155"/>
      <c r="GK232" s="155"/>
      <c r="GL232" s="155"/>
      <c r="GM232" s="155"/>
      <c r="GN232" s="155"/>
      <c r="GO232" s="155"/>
      <c r="GP232" s="155"/>
      <c r="GQ232" s="155"/>
      <c r="GR232" s="155"/>
      <c r="GS232" s="155"/>
      <c r="GT232" s="155"/>
      <c r="GU232" s="155"/>
      <c r="GV232" s="155"/>
      <c r="GW232" s="155"/>
      <c r="GX232" s="155"/>
      <c r="GY232" s="155"/>
      <c r="GZ232" s="155"/>
      <c r="HA232" s="155"/>
      <c r="HB232" s="155"/>
      <c r="HC232" s="155"/>
      <c r="HD232" s="155"/>
      <c r="HE232" s="155"/>
      <c r="HF232" s="155"/>
      <c r="HG232" s="155"/>
      <c r="HH232" s="155"/>
      <c r="HI232" s="155"/>
      <c r="HJ232" s="155"/>
      <c r="HK232" s="155"/>
      <c r="HL232" s="155"/>
      <c r="HM232" s="155"/>
      <c r="HN232" s="155"/>
      <c r="HO232" s="155"/>
      <c r="HP232" s="155"/>
      <c r="HQ232" s="155"/>
      <c r="HR232" s="155"/>
      <c r="HS232" s="155"/>
      <c r="HT232" s="155"/>
      <c r="HU232" s="155"/>
      <c r="HV232" s="155"/>
      <c r="HW232" s="155"/>
      <c r="HX232" s="155"/>
      <c r="HY232" s="155"/>
      <c r="HZ232" s="155"/>
      <c r="IA232" s="155"/>
      <c r="IB232" s="155"/>
      <c r="IC232" s="155"/>
      <c r="ID232" s="155"/>
      <c r="IE232" s="155"/>
      <c r="IF232" s="155"/>
    </row>
    <row r="233" spans="1:240" s="113" customFormat="1" ht="31.5">
      <c r="A233" s="86" t="s">
        <v>635</v>
      </c>
      <c r="B233" s="189" t="s">
        <v>734</v>
      </c>
      <c r="C233" s="114"/>
      <c r="D233" s="114"/>
      <c r="E233" s="109"/>
      <c r="F233" s="96"/>
      <c r="G233" s="191"/>
      <c r="H233" s="25"/>
      <c r="I233" s="29"/>
      <c r="J233" s="29"/>
      <c r="K233" s="247"/>
      <c r="L233" s="88">
        <f>SUBTOTAL(109,L234:L241)</f>
        <v>30316</v>
      </c>
      <c r="M233" s="88">
        <f t="shared" ref="M233:T233" si="26">SUBTOTAL(109,M234:M241)</f>
        <v>0</v>
      </c>
      <c r="N233" s="88">
        <f t="shared" si="26"/>
        <v>26843</v>
      </c>
      <c r="O233" s="88">
        <f t="shared" si="26"/>
        <v>16042</v>
      </c>
      <c r="P233" s="88">
        <f t="shared" si="26"/>
        <v>0</v>
      </c>
      <c r="Q233" s="88">
        <f t="shared" si="26"/>
        <v>12569</v>
      </c>
      <c r="R233" s="88">
        <f t="shared" si="26"/>
        <v>0</v>
      </c>
      <c r="S233" s="88">
        <f t="shared" si="26"/>
        <v>0</v>
      </c>
      <c r="T233" s="88">
        <f t="shared" si="26"/>
        <v>7500</v>
      </c>
      <c r="U233" s="477"/>
      <c r="V233" s="191"/>
      <c r="W233" s="155"/>
      <c r="X233" s="155"/>
      <c r="Y233" s="155"/>
      <c r="Z233" s="155"/>
      <c r="AA233" s="155"/>
      <c r="AB233" s="155"/>
      <c r="AC233" s="155"/>
      <c r="AD233" s="155"/>
      <c r="AE233" s="155"/>
      <c r="AF233" s="155"/>
      <c r="AG233" s="155"/>
      <c r="AH233" s="155"/>
      <c r="AI233" s="155"/>
      <c r="AJ233" s="155"/>
      <c r="AK233" s="155"/>
      <c r="AL233" s="155"/>
      <c r="AM233" s="155"/>
      <c r="AN233" s="155"/>
      <c r="AO233" s="155"/>
      <c r="AP233" s="155"/>
      <c r="AQ233" s="155"/>
      <c r="AR233" s="155"/>
      <c r="AS233" s="155"/>
      <c r="AT233" s="155"/>
      <c r="AU233" s="155"/>
      <c r="AV233" s="155"/>
      <c r="AW233" s="155"/>
      <c r="AX233" s="155"/>
      <c r="AY233" s="155"/>
      <c r="AZ233" s="155"/>
      <c r="BA233" s="155"/>
      <c r="BB233" s="155"/>
      <c r="BC233" s="155"/>
      <c r="BD233" s="155"/>
      <c r="BE233" s="155"/>
      <c r="BF233" s="155"/>
      <c r="BG233" s="155"/>
      <c r="BH233" s="155"/>
      <c r="BI233" s="155"/>
      <c r="BJ233" s="155"/>
      <c r="BK233" s="155"/>
      <c r="BL233" s="155"/>
      <c r="BM233" s="155"/>
      <c r="BN233" s="155"/>
      <c r="BO233" s="155"/>
      <c r="BP233" s="155"/>
      <c r="BQ233" s="155"/>
      <c r="BR233" s="155"/>
      <c r="BS233" s="155"/>
      <c r="BT233" s="155"/>
      <c r="BU233" s="155"/>
      <c r="BV233" s="155"/>
      <c r="BW233" s="155"/>
      <c r="BX233" s="155"/>
      <c r="BY233" s="155"/>
      <c r="BZ233" s="155"/>
      <c r="CA233" s="155"/>
      <c r="CB233" s="155"/>
      <c r="CC233" s="155"/>
      <c r="CD233" s="155"/>
      <c r="CE233" s="155"/>
      <c r="CF233" s="155"/>
      <c r="CG233" s="155"/>
      <c r="CH233" s="155"/>
      <c r="CI233" s="155"/>
      <c r="CJ233" s="155"/>
      <c r="CK233" s="155"/>
      <c r="CL233" s="155"/>
      <c r="CM233" s="155"/>
      <c r="CN233" s="155"/>
      <c r="CO233" s="155"/>
      <c r="CP233" s="155"/>
      <c r="CQ233" s="155"/>
      <c r="CR233" s="155"/>
      <c r="CS233" s="155"/>
      <c r="CT233" s="155"/>
      <c r="CU233" s="155"/>
      <c r="CV233" s="155"/>
      <c r="CW233" s="155"/>
      <c r="CX233" s="155"/>
      <c r="CY233" s="155"/>
      <c r="CZ233" s="155"/>
      <c r="DA233" s="155"/>
      <c r="DB233" s="155"/>
      <c r="DC233" s="155"/>
      <c r="DD233" s="155"/>
      <c r="DE233" s="155"/>
      <c r="DF233" s="155"/>
      <c r="DG233" s="155"/>
      <c r="DH233" s="155"/>
      <c r="DI233" s="155"/>
      <c r="DJ233" s="155"/>
      <c r="DK233" s="155"/>
      <c r="DL233" s="155"/>
      <c r="DM233" s="155"/>
      <c r="DN233" s="155"/>
      <c r="DO233" s="155"/>
      <c r="DP233" s="155"/>
      <c r="DQ233" s="155"/>
      <c r="DR233" s="155"/>
      <c r="DS233" s="155"/>
      <c r="DT233" s="155"/>
      <c r="DU233" s="155"/>
      <c r="DV233" s="155"/>
      <c r="DW233" s="155"/>
      <c r="DX233" s="155"/>
      <c r="DY233" s="155"/>
      <c r="DZ233" s="155"/>
      <c r="EA233" s="155"/>
      <c r="EB233" s="155"/>
      <c r="EC233" s="155"/>
      <c r="ED233" s="155"/>
      <c r="EE233" s="155"/>
      <c r="EF233" s="155"/>
      <c r="EG233" s="155"/>
      <c r="EH233" s="155"/>
      <c r="EI233" s="155"/>
      <c r="EJ233" s="155"/>
      <c r="EK233" s="155"/>
      <c r="EL233" s="155"/>
      <c r="EM233" s="155"/>
      <c r="EN233" s="155"/>
      <c r="EO233" s="155"/>
      <c r="EP233" s="155"/>
      <c r="EQ233" s="155"/>
      <c r="ER233" s="155"/>
      <c r="ES233" s="155"/>
      <c r="ET233" s="155"/>
      <c r="EU233" s="155"/>
      <c r="EV233" s="155"/>
      <c r="EW233" s="155"/>
      <c r="EX233" s="155"/>
      <c r="EY233" s="155"/>
      <c r="EZ233" s="155"/>
      <c r="FA233" s="155"/>
      <c r="FB233" s="155"/>
      <c r="FC233" s="155"/>
      <c r="FD233" s="155"/>
      <c r="FE233" s="155"/>
      <c r="FF233" s="155"/>
      <c r="FG233" s="155"/>
      <c r="FH233" s="155"/>
      <c r="FI233" s="155"/>
      <c r="FJ233" s="155"/>
      <c r="FK233" s="155"/>
      <c r="FL233" s="155"/>
      <c r="FM233" s="155"/>
      <c r="FN233" s="155"/>
      <c r="FO233" s="155"/>
      <c r="FP233" s="155"/>
      <c r="FQ233" s="155"/>
      <c r="FR233" s="155"/>
      <c r="FS233" s="155"/>
      <c r="FT233" s="155"/>
      <c r="FU233" s="155"/>
      <c r="FV233" s="155"/>
      <c r="FW233" s="155"/>
      <c r="FX233" s="155"/>
      <c r="FY233" s="155"/>
      <c r="FZ233" s="155"/>
      <c r="GA233" s="155"/>
      <c r="GB233" s="155"/>
      <c r="GC233" s="155"/>
      <c r="GD233" s="155"/>
      <c r="GE233" s="155"/>
      <c r="GF233" s="155"/>
      <c r="GG233" s="155"/>
      <c r="GH233" s="155"/>
      <c r="GI233" s="155"/>
      <c r="GJ233" s="155"/>
      <c r="GK233" s="155"/>
      <c r="GL233" s="155"/>
      <c r="GM233" s="155"/>
      <c r="GN233" s="155"/>
      <c r="GO233" s="155"/>
      <c r="GP233" s="155"/>
      <c r="GQ233" s="155"/>
      <c r="GR233" s="155"/>
      <c r="GS233" s="155"/>
      <c r="GT233" s="155"/>
      <c r="GU233" s="155"/>
      <c r="GV233" s="155"/>
      <c r="GW233" s="155"/>
      <c r="GX233" s="155"/>
      <c r="GY233" s="155"/>
      <c r="GZ233" s="155"/>
      <c r="HA233" s="155"/>
      <c r="HB233" s="155"/>
      <c r="HC233" s="155"/>
      <c r="HD233" s="155"/>
      <c r="HE233" s="155"/>
      <c r="HF233" s="155"/>
      <c r="HG233" s="155"/>
      <c r="HH233" s="155"/>
      <c r="HI233" s="155"/>
      <c r="HJ233" s="155"/>
      <c r="HK233" s="155"/>
      <c r="HL233" s="155"/>
      <c r="HM233" s="155"/>
      <c r="HN233" s="155"/>
      <c r="HO233" s="155"/>
      <c r="HP233" s="155"/>
      <c r="HQ233" s="155"/>
      <c r="HR233" s="155"/>
      <c r="HS233" s="155"/>
      <c r="HT233" s="155"/>
      <c r="HU233" s="155"/>
      <c r="HV233" s="155"/>
      <c r="HW233" s="155"/>
      <c r="HX233" s="155"/>
      <c r="HY233" s="155"/>
      <c r="HZ233" s="155"/>
      <c r="IA233" s="155"/>
      <c r="IB233" s="155"/>
      <c r="IC233" s="155"/>
      <c r="ID233" s="155"/>
      <c r="IE233" s="155"/>
      <c r="IF233" s="155"/>
    </row>
    <row r="234" spans="1:240" s="258" customFormat="1" ht="24.75" customHeight="1">
      <c r="A234" s="249" t="s">
        <v>720</v>
      </c>
      <c r="B234" s="250" t="s">
        <v>735</v>
      </c>
      <c r="C234" s="250"/>
      <c r="D234" s="250"/>
      <c r="E234" s="251"/>
      <c r="F234" s="252"/>
      <c r="G234" s="253"/>
      <c r="H234" s="254"/>
      <c r="I234" s="255"/>
      <c r="J234" s="255"/>
      <c r="K234" s="256"/>
      <c r="L234" s="251">
        <f>SUBTOTAL(109,L235:L236)</f>
        <v>6960</v>
      </c>
      <c r="M234" s="251">
        <f t="shared" ref="M234:T234" si="27">SUBTOTAL(109,M235:M236)</f>
        <v>0</v>
      </c>
      <c r="N234" s="251">
        <f t="shared" si="27"/>
        <v>3487</v>
      </c>
      <c r="O234" s="251">
        <f t="shared" si="27"/>
        <v>6343</v>
      </c>
      <c r="P234" s="251">
        <f t="shared" si="27"/>
        <v>0</v>
      </c>
      <c r="Q234" s="251">
        <f t="shared" si="27"/>
        <v>2870</v>
      </c>
      <c r="R234" s="251">
        <f t="shared" si="27"/>
        <v>0</v>
      </c>
      <c r="S234" s="251">
        <f t="shared" si="27"/>
        <v>0</v>
      </c>
      <c r="T234" s="251">
        <f t="shared" si="27"/>
        <v>467</v>
      </c>
      <c r="U234" s="478"/>
      <c r="V234" s="253"/>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c r="AY234" s="112"/>
      <c r="AZ234" s="112"/>
      <c r="BA234" s="112"/>
      <c r="BB234" s="112"/>
      <c r="BC234" s="112"/>
      <c r="BD234" s="112"/>
      <c r="BE234" s="112"/>
      <c r="BF234" s="112"/>
      <c r="BG234" s="112"/>
      <c r="BH234" s="112"/>
      <c r="BI234" s="112"/>
      <c r="BJ234" s="112"/>
      <c r="BK234" s="112"/>
      <c r="BL234" s="112"/>
      <c r="BM234" s="112"/>
      <c r="BN234" s="112"/>
      <c r="BO234" s="112"/>
      <c r="BP234" s="112"/>
      <c r="BQ234" s="112"/>
      <c r="BR234" s="112"/>
      <c r="BS234" s="112"/>
      <c r="BT234" s="112"/>
      <c r="BU234" s="112"/>
      <c r="BV234" s="112"/>
      <c r="BW234" s="112"/>
      <c r="BX234" s="112"/>
      <c r="BY234" s="112"/>
      <c r="BZ234" s="112"/>
      <c r="CA234" s="112"/>
      <c r="CB234" s="112"/>
      <c r="CC234" s="112"/>
      <c r="CD234" s="112"/>
      <c r="CE234" s="112"/>
      <c r="CF234" s="112"/>
      <c r="CG234" s="112"/>
      <c r="CH234" s="112"/>
      <c r="CI234" s="112"/>
      <c r="CJ234" s="112"/>
      <c r="CK234" s="112"/>
      <c r="CL234" s="112"/>
      <c r="CM234" s="112"/>
      <c r="CN234" s="112"/>
      <c r="CO234" s="112"/>
      <c r="CP234" s="112"/>
      <c r="CQ234" s="112"/>
      <c r="CR234" s="112"/>
      <c r="CS234" s="112"/>
      <c r="CT234" s="112"/>
      <c r="CU234" s="112"/>
      <c r="CV234" s="112"/>
      <c r="CW234" s="112"/>
      <c r="CX234" s="112"/>
      <c r="CY234" s="112"/>
      <c r="CZ234" s="112"/>
      <c r="DA234" s="112"/>
      <c r="DB234" s="112"/>
      <c r="DC234" s="112"/>
      <c r="DD234" s="112"/>
      <c r="DE234" s="112"/>
      <c r="DF234" s="112"/>
      <c r="DG234" s="112"/>
      <c r="DH234" s="112"/>
      <c r="DI234" s="112"/>
      <c r="DJ234" s="112"/>
      <c r="DK234" s="112"/>
      <c r="DL234" s="112"/>
      <c r="DM234" s="112"/>
      <c r="DN234" s="112"/>
      <c r="DO234" s="112"/>
      <c r="DP234" s="112"/>
      <c r="DQ234" s="112"/>
      <c r="DR234" s="112"/>
      <c r="DS234" s="112"/>
      <c r="DT234" s="112"/>
      <c r="DU234" s="112"/>
      <c r="DV234" s="112"/>
      <c r="DW234" s="112"/>
      <c r="DX234" s="112"/>
      <c r="DY234" s="112"/>
      <c r="DZ234" s="112"/>
      <c r="EA234" s="112"/>
      <c r="EB234" s="112"/>
      <c r="EC234" s="112"/>
      <c r="ED234" s="112"/>
      <c r="EE234" s="112"/>
      <c r="EF234" s="112"/>
      <c r="EG234" s="112"/>
      <c r="EH234" s="112"/>
      <c r="EI234" s="112"/>
      <c r="EJ234" s="112"/>
      <c r="EK234" s="112"/>
      <c r="EL234" s="112"/>
      <c r="EM234" s="112"/>
      <c r="EN234" s="112"/>
      <c r="EO234" s="112"/>
      <c r="EP234" s="112"/>
      <c r="EQ234" s="112"/>
      <c r="ER234" s="112"/>
      <c r="ES234" s="112"/>
      <c r="ET234" s="112"/>
      <c r="EU234" s="112"/>
      <c r="EV234" s="112"/>
      <c r="EW234" s="112"/>
      <c r="EX234" s="112"/>
      <c r="EY234" s="112"/>
      <c r="EZ234" s="112"/>
      <c r="FA234" s="112"/>
      <c r="FB234" s="112"/>
      <c r="FC234" s="112"/>
      <c r="FD234" s="112"/>
      <c r="FE234" s="112"/>
      <c r="FF234" s="112"/>
      <c r="FG234" s="112"/>
      <c r="FH234" s="112"/>
      <c r="FI234" s="112"/>
      <c r="FJ234" s="112"/>
      <c r="FK234" s="112"/>
      <c r="FL234" s="112"/>
      <c r="FM234" s="112"/>
      <c r="FN234" s="112"/>
      <c r="FO234" s="112"/>
      <c r="FP234" s="112"/>
      <c r="FQ234" s="112"/>
      <c r="FR234" s="112"/>
      <c r="FS234" s="112"/>
      <c r="FT234" s="112"/>
      <c r="FU234" s="112"/>
      <c r="FV234" s="112"/>
      <c r="FW234" s="112"/>
      <c r="FX234" s="112"/>
      <c r="FY234" s="112"/>
      <c r="FZ234" s="112"/>
      <c r="GA234" s="112"/>
      <c r="GB234" s="112"/>
      <c r="GC234" s="112"/>
      <c r="GD234" s="112"/>
      <c r="GE234" s="112"/>
      <c r="GF234" s="112"/>
      <c r="GG234" s="112"/>
      <c r="GH234" s="112"/>
      <c r="GI234" s="112"/>
      <c r="GJ234" s="112"/>
      <c r="GK234" s="112"/>
      <c r="GL234" s="112"/>
      <c r="GM234" s="112"/>
      <c r="GN234" s="112"/>
      <c r="GO234" s="112"/>
      <c r="GP234" s="112"/>
      <c r="GQ234" s="112"/>
      <c r="GR234" s="112"/>
      <c r="GS234" s="112"/>
      <c r="GT234" s="112"/>
      <c r="GU234" s="112"/>
      <c r="GV234" s="112"/>
      <c r="GW234" s="112"/>
      <c r="GX234" s="112"/>
      <c r="GY234" s="112"/>
      <c r="GZ234" s="112"/>
      <c r="HA234" s="112"/>
      <c r="HB234" s="112"/>
      <c r="HC234" s="112"/>
      <c r="HD234" s="112"/>
      <c r="HE234" s="112"/>
      <c r="HF234" s="112"/>
      <c r="HG234" s="112"/>
      <c r="HH234" s="112"/>
      <c r="HI234" s="112"/>
      <c r="HJ234" s="112"/>
      <c r="HK234" s="112"/>
      <c r="HL234" s="112"/>
      <c r="HM234" s="112"/>
      <c r="HN234" s="112"/>
      <c r="HO234" s="112"/>
      <c r="HP234" s="112"/>
      <c r="HQ234" s="112"/>
      <c r="HR234" s="112"/>
      <c r="HS234" s="112"/>
      <c r="HT234" s="112"/>
      <c r="HU234" s="112"/>
      <c r="HV234" s="112"/>
      <c r="HW234" s="112"/>
      <c r="HX234" s="112"/>
      <c r="HY234" s="112"/>
      <c r="HZ234" s="112"/>
      <c r="IA234" s="112"/>
      <c r="IB234" s="112"/>
      <c r="IC234" s="112"/>
      <c r="ID234" s="112"/>
      <c r="IE234" s="112"/>
      <c r="IF234" s="112"/>
    </row>
    <row r="235" spans="1:240" s="120" customFormat="1" ht="56.25" customHeight="1">
      <c r="A235" s="37">
        <v>1</v>
      </c>
      <c r="B235" s="259" t="s">
        <v>59</v>
      </c>
      <c r="C235" s="259" t="s">
        <v>584</v>
      </c>
      <c r="D235" s="260">
        <v>3799</v>
      </c>
      <c r="E235" s="36" t="s">
        <v>96</v>
      </c>
      <c r="F235" s="105" t="s">
        <v>535</v>
      </c>
      <c r="G235" s="261" t="s">
        <v>68</v>
      </c>
      <c r="H235" s="36" t="s">
        <v>57</v>
      </c>
      <c r="I235" s="39">
        <v>2012</v>
      </c>
      <c r="J235" s="39">
        <v>2015</v>
      </c>
      <c r="K235" s="262" t="s">
        <v>60</v>
      </c>
      <c r="L235" s="242">
        <v>3889</v>
      </c>
      <c r="M235" s="242"/>
      <c r="N235" s="242">
        <f>L235-O235</f>
        <v>416</v>
      </c>
      <c r="O235" s="205">
        <v>3473</v>
      </c>
      <c r="P235" s="205"/>
      <c r="Q235" s="205"/>
      <c r="R235" s="263"/>
      <c r="S235" s="263"/>
      <c r="T235" s="263">
        <v>326</v>
      </c>
      <c r="U235" s="415" t="s">
        <v>772</v>
      </c>
      <c r="V235" s="570"/>
      <c r="W235" s="91"/>
      <c r="X235" s="91"/>
      <c r="Y235" s="91"/>
      <c r="Z235" s="91"/>
      <c r="AA235" s="91"/>
      <c r="AB235" s="91"/>
      <c r="AC235" s="91"/>
      <c r="AD235" s="91"/>
      <c r="AE235" s="91"/>
      <c r="AF235" s="91"/>
      <c r="AG235" s="91"/>
      <c r="AH235" s="91"/>
      <c r="AI235" s="91"/>
      <c r="AJ235" s="91"/>
      <c r="AK235" s="91"/>
      <c r="AL235" s="91"/>
      <c r="AM235" s="91"/>
      <c r="AN235" s="91"/>
      <c r="AO235" s="91"/>
      <c r="AP235" s="91"/>
      <c r="AQ235" s="91"/>
      <c r="AR235" s="91"/>
      <c r="AS235" s="91"/>
      <c r="AT235" s="91"/>
      <c r="AU235" s="91"/>
      <c r="AV235" s="91"/>
      <c r="AW235" s="91"/>
      <c r="AX235" s="91"/>
      <c r="AY235" s="91"/>
      <c r="AZ235" s="91"/>
      <c r="BA235" s="91"/>
      <c r="BB235" s="91"/>
      <c r="BC235" s="91"/>
      <c r="BD235" s="91"/>
      <c r="BE235" s="91"/>
      <c r="BF235" s="91"/>
      <c r="BG235" s="91"/>
      <c r="BH235" s="91"/>
      <c r="BI235" s="91"/>
      <c r="BJ235" s="91"/>
      <c r="BK235" s="91"/>
      <c r="BL235" s="91"/>
      <c r="BM235" s="91"/>
      <c r="BN235" s="91"/>
      <c r="BO235" s="91"/>
      <c r="BP235" s="91"/>
      <c r="BQ235" s="91"/>
      <c r="BR235" s="91"/>
      <c r="BS235" s="91"/>
      <c r="BT235" s="91"/>
      <c r="BU235" s="91"/>
      <c r="BV235" s="91"/>
      <c r="BW235" s="91"/>
      <c r="BX235" s="91"/>
      <c r="BY235" s="91"/>
      <c r="BZ235" s="91"/>
      <c r="CA235" s="91"/>
      <c r="CB235" s="91"/>
      <c r="CC235" s="91"/>
      <c r="CD235" s="91"/>
      <c r="CE235" s="91"/>
      <c r="CF235" s="91"/>
      <c r="CG235" s="91"/>
      <c r="CH235" s="91"/>
      <c r="CI235" s="91"/>
      <c r="CJ235" s="91"/>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1"/>
      <c r="DS235" s="91"/>
      <c r="DT235" s="91"/>
      <c r="DU235" s="91"/>
      <c r="DV235" s="91"/>
      <c r="DW235" s="91"/>
      <c r="DX235" s="91"/>
      <c r="DY235" s="91"/>
      <c r="DZ235" s="91"/>
      <c r="EA235" s="91"/>
      <c r="EB235" s="91"/>
      <c r="EC235" s="91"/>
      <c r="ED235" s="91"/>
      <c r="EE235" s="91"/>
      <c r="EF235" s="91"/>
      <c r="EG235" s="91"/>
      <c r="EH235" s="91"/>
      <c r="EI235" s="91"/>
      <c r="EJ235" s="91"/>
      <c r="EK235" s="91"/>
      <c r="EL235" s="91"/>
      <c r="EM235" s="91"/>
      <c r="EN235" s="91"/>
      <c r="EO235" s="91"/>
      <c r="EP235" s="91"/>
      <c r="EQ235" s="91"/>
      <c r="ER235" s="91"/>
      <c r="ES235" s="91"/>
      <c r="ET235" s="91"/>
      <c r="EU235" s="91"/>
      <c r="EV235" s="91"/>
      <c r="EW235" s="91"/>
      <c r="EX235" s="91"/>
      <c r="EY235" s="91"/>
      <c r="EZ235" s="91"/>
      <c r="FA235" s="91"/>
      <c r="FB235" s="91"/>
      <c r="FC235" s="91"/>
      <c r="FD235" s="91"/>
      <c r="FE235" s="91"/>
      <c r="FF235" s="91"/>
      <c r="FG235" s="91"/>
      <c r="FH235" s="91"/>
      <c r="FI235" s="91"/>
      <c r="FJ235" s="91"/>
      <c r="FK235" s="91"/>
      <c r="FL235" s="91"/>
      <c r="FM235" s="91"/>
      <c r="FN235" s="91"/>
      <c r="FO235" s="91"/>
      <c r="FP235" s="91"/>
      <c r="FQ235" s="91"/>
      <c r="FR235" s="91"/>
      <c r="FS235" s="91"/>
      <c r="FT235" s="91"/>
      <c r="FU235" s="91"/>
      <c r="FV235" s="91"/>
      <c r="FW235" s="91"/>
      <c r="FX235" s="91"/>
      <c r="FY235" s="91"/>
      <c r="FZ235" s="91"/>
      <c r="GA235" s="91"/>
      <c r="GB235" s="91"/>
      <c r="GC235" s="91"/>
      <c r="GD235" s="91"/>
      <c r="GE235" s="91"/>
      <c r="GF235" s="91"/>
      <c r="GG235" s="91"/>
      <c r="GH235" s="91"/>
      <c r="GI235" s="91"/>
      <c r="GJ235" s="91"/>
      <c r="GK235" s="91"/>
      <c r="GL235" s="91"/>
      <c r="GM235" s="91"/>
      <c r="GN235" s="91"/>
      <c r="GO235" s="91"/>
      <c r="GP235" s="91"/>
      <c r="GQ235" s="91"/>
      <c r="GR235" s="91"/>
      <c r="GS235" s="91"/>
      <c r="GT235" s="91"/>
      <c r="GU235" s="91"/>
      <c r="GV235" s="91"/>
      <c r="GW235" s="91"/>
      <c r="GX235" s="91"/>
      <c r="GY235" s="91"/>
      <c r="GZ235" s="91"/>
      <c r="HA235" s="91"/>
      <c r="HB235" s="91"/>
      <c r="HC235" s="91"/>
      <c r="HD235" s="91"/>
      <c r="HE235" s="91"/>
      <c r="HF235" s="91"/>
      <c r="HG235" s="91"/>
      <c r="HH235" s="91"/>
      <c r="HI235" s="91"/>
      <c r="HJ235" s="91"/>
      <c r="HK235" s="91"/>
      <c r="HL235" s="91"/>
      <c r="HM235" s="91"/>
      <c r="HN235" s="91"/>
      <c r="HO235" s="91"/>
      <c r="HP235" s="91"/>
      <c r="HQ235" s="91"/>
      <c r="HR235" s="91"/>
      <c r="HS235" s="91"/>
      <c r="HT235" s="91"/>
      <c r="HU235" s="91"/>
      <c r="HV235" s="91"/>
      <c r="HW235" s="91"/>
      <c r="HX235" s="91"/>
      <c r="HY235" s="91"/>
      <c r="HZ235" s="91"/>
      <c r="IA235" s="91"/>
      <c r="IB235" s="91"/>
      <c r="IC235" s="91"/>
      <c r="ID235" s="91"/>
      <c r="IE235" s="91"/>
      <c r="IF235" s="91"/>
    </row>
    <row r="236" spans="1:240" s="120" customFormat="1" ht="51.75" customHeight="1">
      <c r="A236" s="37">
        <v>2</v>
      </c>
      <c r="B236" s="259" t="s">
        <v>64</v>
      </c>
      <c r="C236" s="259" t="s">
        <v>585</v>
      </c>
      <c r="D236" s="260">
        <v>3011</v>
      </c>
      <c r="E236" s="36" t="s">
        <v>96</v>
      </c>
      <c r="F236" s="106" t="s">
        <v>574</v>
      </c>
      <c r="G236" s="261" t="s">
        <v>68</v>
      </c>
      <c r="H236" s="36" t="s">
        <v>57</v>
      </c>
      <c r="I236" s="39">
        <v>2015</v>
      </c>
      <c r="J236" s="39">
        <v>2017</v>
      </c>
      <c r="K236" s="262" t="s">
        <v>65</v>
      </c>
      <c r="L236" s="243">
        <v>3071</v>
      </c>
      <c r="M236" s="243"/>
      <c r="N236" s="243">
        <v>3071</v>
      </c>
      <c r="O236" s="243">
        <v>2870</v>
      </c>
      <c r="P236" s="243"/>
      <c r="Q236" s="243">
        <f>O236</f>
        <v>2870</v>
      </c>
      <c r="R236" s="243"/>
      <c r="S236" s="243"/>
      <c r="T236" s="243">
        <v>141</v>
      </c>
      <c r="U236" s="415" t="s">
        <v>772</v>
      </c>
      <c r="V236" s="570"/>
      <c r="W236" s="91"/>
      <c r="X236" s="91"/>
      <c r="Y236" s="91"/>
      <c r="Z236" s="91"/>
      <c r="AA236" s="91"/>
      <c r="AB236" s="91"/>
      <c r="AC236" s="91"/>
      <c r="AD236" s="91"/>
      <c r="AE236" s="91"/>
      <c r="AF236" s="91"/>
      <c r="AG236" s="91"/>
      <c r="AH236" s="91"/>
      <c r="AI236" s="91"/>
      <c r="AJ236" s="91"/>
      <c r="AK236" s="91"/>
      <c r="AL236" s="91"/>
      <c r="AM236" s="91"/>
      <c r="AN236" s="91"/>
      <c r="AO236" s="91"/>
      <c r="AP236" s="91"/>
      <c r="AQ236" s="91"/>
      <c r="AR236" s="91"/>
      <c r="AS236" s="91"/>
      <c r="AT236" s="91"/>
      <c r="AU236" s="91"/>
      <c r="AV236" s="91"/>
      <c r="AW236" s="91"/>
      <c r="AX236" s="91"/>
      <c r="AY236" s="91"/>
      <c r="AZ236" s="91"/>
      <c r="BA236" s="91"/>
      <c r="BB236" s="91"/>
      <c r="BC236" s="91"/>
      <c r="BD236" s="91"/>
      <c r="BE236" s="91"/>
      <c r="BF236" s="91"/>
      <c r="BG236" s="91"/>
      <c r="BH236" s="91"/>
      <c r="BI236" s="91"/>
      <c r="BJ236" s="91"/>
      <c r="BK236" s="91"/>
      <c r="BL236" s="91"/>
      <c r="BM236" s="91"/>
      <c r="BN236" s="91"/>
      <c r="BO236" s="91"/>
      <c r="BP236" s="91"/>
      <c r="BQ236" s="91"/>
      <c r="BR236" s="91"/>
      <c r="BS236" s="91"/>
      <c r="BT236" s="91"/>
      <c r="BU236" s="91"/>
      <c r="BV236" s="91"/>
      <c r="BW236" s="91"/>
      <c r="BX236" s="91"/>
      <c r="BY236" s="91"/>
      <c r="BZ236" s="91"/>
      <c r="CA236" s="91"/>
      <c r="CB236" s="91"/>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1"/>
      <c r="DS236" s="91"/>
      <c r="DT236" s="91"/>
      <c r="DU236" s="91"/>
      <c r="DV236" s="91"/>
      <c r="DW236" s="91"/>
      <c r="DX236" s="91"/>
      <c r="DY236" s="91"/>
      <c r="DZ236" s="91"/>
      <c r="EA236" s="91"/>
      <c r="EB236" s="91"/>
      <c r="EC236" s="91"/>
      <c r="ED236" s="91"/>
      <c r="EE236" s="91"/>
      <c r="EF236" s="91"/>
      <c r="EG236" s="91"/>
      <c r="EH236" s="91"/>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1"/>
      <c r="FU236" s="91"/>
      <c r="FV236" s="91"/>
      <c r="FW236" s="91"/>
      <c r="FX236" s="91"/>
      <c r="FY236" s="91"/>
      <c r="FZ236" s="91"/>
      <c r="GA236" s="91"/>
      <c r="GB236" s="91"/>
      <c r="GC236" s="91"/>
      <c r="GD236" s="91"/>
      <c r="GE236" s="91"/>
      <c r="GF236" s="91"/>
      <c r="GG236" s="91"/>
      <c r="GH236" s="91"/>
      <c r="GI236" s="91"/>
      <c r="GJ236" s="91"/>
      <c r="GK236" s="91"/>
      <c r="GL236" s="91"/>
      <c r="GM236" s="91"/>
      <c r="GN236" s="91"/>
      <c r="GO236" s="91"/>
      <c r="GP236" s="91"/>
      <c r="GQ236" s="91"/>
      <c r="GR236" s="91"/>
      <c r="GS236" s="91"/>
      <c r="GT236" s="91"/>
      <c r="GU236" s="91"/>
      <c r="GV236" s="91"/>
      <c r="GW236" s="91"/>
      <c r="GX236" s="91"/>
      <c r="GY236" s="91"/>
      <c r="GZ236" s="91"/>
      <c r="HA236" s="91"/>
      <c r="HB236" s="91"/>
      <c r="HC236" s="91"/>
      <c r="HD236" s="91"/>
      <c r="HE236" s="91"/>
      <c r="HF236" s="91"/>
      <c r="HG236" s="91"/>
      <c r="HH236" s="91"/>
      <c r="HI236" s="91"/>
      <c r="HJ236" s="91"/>
      <c r="HK236" s="91"/>
      <c r="HL236" s="91"/>
      <c r="HM236" s="91"/>
      <c r="HN236" s="91"/>
      <c r="HO236" s="91"/>
      <c r="HP236" s="91"/>
      <c r="HQ236" s="91"/>
      <c r="HR236" s="91"/>
      <c r="HS236" s="91"/>
      <c r="HT236" s="91"/>
      <c r="HU236" s="91"/>
      <c r="HV236" s="91"/>
      <c r="HW236" s="91"/>
      <c r="HX236" s="91"/>
      <c r="HY236" s="91"/>
      <c r="HZ236" s="91"/>
      <c r="IA236" s="91"/>
      <c r="IB236" s="91"/>
      <c r="IC236" s="91"/>
      <c r="ID236" s="91"/>
      <c r="IE236" s="91"/>
      <c r="IF236" s="91"/>
    </row>
    <row r="237" spans="1:240" s="258" customFormat="1" ht="24.75" customHeight="1">
      <c r="A237" s="249" t="s">
        <v>721</v>
      </c>
      <c r="B237" s="250" t="s">
        <v>777</v>
      </c>
      <c r="C237" s="250"/>
      <c r="D237" s="250"/>
      <c r="E237" s="251"/>
      <c r="F237" s="252"/>
      <c r="G237" s="253"/>
      <c r="H237" s="254"/>
      <c r="I237" s="255"/>
      <c r="J237" s="255"/>
      <c r="K237" s="256"/>
      <c r="L237" s="251">
        <f>SUBTOTAL(109,L238:L239)</f>
        <v>15685</v>
      </c>
      <c r="M237" s="251">
        <f t="shared" ref="M237:T237" si="28">SUBTOTAL(109,M238:M239)</f>
        <v>0</v>
      </c>
      <c r="N237" s="251">
        <f t="shared" si="28"/>
        <v>15685</v>
      </c>
      <c r="O237" s="251">
        <f t="shared" si="28"/>
        <v>9559</v>
      </c>
      <c r="P237" s="251">
        <f t="shared" si="28"/>
        <v>0</v>
      </c>
      <c r="Q237" s="251">
        <f t="shared" si="28"/>
        <v>9559</v>
      </c>
      <c r="R237" s="251">
        <f t="shared" si="28"/>
        <v>0</v>
      </c>
      <c r="S237" s="251">
        <f t="shared" si="28"/>
        <v>0</v>
      </c>
      <c r="T237" s="251">
        <f t="shared" si="28"/>
        <v>4558</v>
      </c>
      <c r="U237" s="478"/>
      <c r="V237" s="253"/>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c r="BW237" s="112"/>
      <c r="BX237" s="112"/>
      <c r="BY237" s="112"/>
      <c r="BZ237" s="112"/>
      <c r="CA237" s="112"/>
      <c r="CB237" s="112"/>
      <c r="CC237" s="112"/>
      <c r="CD237" s="112"/>
      <c r="CE237" s="112"/>
      <c r="CF237" s="112"/>
      <c r="CG237" s="112"/>
      <c r="CH237" s="112"/>
      <c r="CI237" s="112"/>
      <c r="CJ237" s="112"/>
      <c r="CK237" s="112"/>
      <c r="CL237" s="112"/>
      <c r="CM237" s="112"/>
      <c r="CN237" s="112"/>
      <c r="CO237" s="112"/>
      <c r="CP237" s="112"/>
      <c r="CQ237" s="112"/>
      <c r="CR237" s="112"/>
      <c r="CS237" s="112"/>
      <c r="CT237" s="112"/>
      <c r="CU237" s="112"/>
      <c r="CV237" s="112"/>
      <c r="CW237" s="112"/>
      <c r="CX237" s="112"/>
      <c r="CY237" s="112"/>
      <c r="CZ237" s="112"/>
      <c r="DA237" s="112"/>
      <c r="DB237" s="112"/>
      <c r="DC237" s="112"/>
      <c r="DD237" s="112"/>
      <c r="DE237" s="112"/>
      <c r="DF237" s="112"/>
      <c r="DG237" s="112"/>
      <c r="DH237" s="112"/>
      <c r="DI237" s="112"/>
      <c r="DJ237" s="112"/>
      <c r="DK237" s="112"/>
      <c r="DL237" s="112"/>
      <c r="DM237" s="112"/>
      <c r="DN237" s="112"/>
      <c r="DO237" s="112"/>
      <c r="DP237" s="112"/>
      <c r="DQ237" s="112"/>
      <c r="DR237" s="112"/>
      <c r="DS237" s="112"/>
      <c r="DT237" s="112"/>
      <c r="DU237" s="112"/>
      <c r="DV237" s="112"/>
      <c r="DW237" s="112"/>
      <c r="DX237" s="112"/>
      <c r="DY237" s="112"/>
      <c r="DZ237" s="112"/>
      <c r="EA237" s="112"/>
      <c r="EB237" s="112"/>
      <c r="EC237" s="112"/>
      <c r="ED237" s="112"/>
      <c r="EE237" s="112"/>
      <c r="EF237" s="112"/>
      <c r="EG237" s="112"/>
      <c r="EH237" s="112"/>
      <c r="EI237" s="112"/>
      <c r="EJ237" s="112"/>
      <c r="EK237" s="112"/>
      <c r="EL237" s="112"/>
      <c r="EM237" s="112"/>
      <c r="EN237" s="112"/>
      <c r="EO237" s="112"/>
      <c r="EP237" s="112"/>
      <c r="EQ237" s="112"/>
      <c r="ER237" s="112"/>
      <c r="ES237" s="112"/>
      <c r="ET237" s="112"/>
      <c r="EU237" s="112"/>
      <c r="EV237" s="112"/>
      <c r="EW237" s="112"/>
      <c r="EX237" s="112"/>
      <c r="EY237" s="112"/>
      <c r="EZ237" s="112"/>
      <c r="FA237" s="112"/>
      <c r="FB237" s="112"/>
      <c r="FC237" s="112"/>
      <c r="FD237" s="112"/>
      <c r="FE237" s="112"/>
      <c r="FF237" s="112"/>
      <c r="FG237" s="112"/>
      <c r="FH237" s="112"/>
      <c r="FI237" s="112"/>
      <c r="FJ237" s="112"/>
      <c r="FK237" s="112"/>
      <c r="FL237" s="112"/>
      <c r="FM237" s="112"/>
      <c r="FN237" s="112"/>
      <c r="FO237" s="112"/>
      <c r="FP237" s="112"/>
      <c r="FQ237" s="112"/>
      <c r="FR237" s="112"/>
      <c r="FS237" s="112"/>
      <c r="FT237" s="112"/>
      <c r="FU237" s="112"/>
      <c r="FV237" s="112"/>
      <c r="FW237" s="112"/>
      <c r="FX237" s="112"/>
      <c r="FY237" s="112"/>
      <c r="FZ237" s="112"/>
      <c r="GA237" s="112"/>
      <c r="GB237" s="112"/>
      <c r="GC237" s="112"/>
      <c r="GD237" s="112"/>
      <c r="GE237" s="112"/>
      <c r="GF237" s="112"/>
      <c r="GG237" s="112"/>
      <c r="GH237" s="112"/>
      <c r="GI237" s="112"/>
      <c r="GJ237" s="112"/>
      <c r="GK237" s="112"/>
      <c r="GL237" s="112"/>
      <c r="GM237" s="112"/>
      <c r="GN237" s="112"/>
      <c r="GO237" s="112"/>
      <c r="GP237" s="112"/>
      <c r="GQ237" s="112"/>
      <c r="GR237" s="112"/>
      <c r="GS237" s="112"/>
      <c r="GT237" s="112"/>
      <c r="GU237" s="112"/>
      <c r="GV237" s="112"/>
      <c r="GW237" s="112"/>
      <c r="GX237" s="112"/>
      <c r="GY237" s="112"/>
      <c r="GZ237" s="112"/>
      <c r="HA237" s="112"/>
      <c r="HB237" s="112"/>
      <c r="HC237" s="112"/>
      <c r="HD237" s="112"/>
      <c r="HE237" s="112"/>
      <c r="HF237" s="112"/>
      <c r="HG237" s="112"/>
      <c r="HH237" s="112"/>
      <c r="HI237" s="112"/>
      <c r="HJ237" s="112"/>
      <c r="HK237" s="112"/>
      <c r="HL237" s="112"/>
      <c r="HM237" s="112"/>
      <c r="HN237" s="112"/>
      <c r="HO237" s="112"/>
      <c r="HP237" s="112"/>
      <c r="HQ237" s="112"/>
      <c r="HR237" s="112"/>
      <c r="HS237" s="112"/>
      <c r="HT237" s="112"/>
      <c r="HU237" s="112"/>
      <c r="HV237" s="112"/>
      <c r="HW237" s="112"/>
      <c r="HX237" s="112"/>
      <c r="HY237" s="112"/>
      <c r="HZ237" s="112"/>
      <c r="IA237" s="112"/>
      <c r="IB237" s="112"/>
      <c r="IC237" s="112"/>
      <c r="ID237" s="112"/>
      <c r="IE237" s="112"/>
      <c r="IF237" s="112"/>
    </row>
    <row r="238" spans="1:240" s="120" customFormat="1" ht="47.25">
      <c r="A238" s="37">
        <v>1</v>
      </c>
      <c r="B238" s="259" t="s">
        <v>61</v>
      </c>
      <c r="C238" s="259"/>
      <c r="D238" s="260"/>
      <c r="E238" s="36" t="s">
        <v>96</v>
      </c>
      <c r="F238" s="106" t="s">
        <v>574</v>
      </c>
      <c r="G238" s="261" t="s">
        <v>68</v>
      </c>
      <c r="H238" s="36" t="s">
        <v>57</v>
      </c>
      <c r="I238" s="39">
        <v>2013</v>
      </c>
      <c r="J238" s="39">
        <v>2016</v>
      </c>
      <c r="K238" s="262" t="s">
        <v>62</v>
      </c>
      <c r="L238" s="264">
        <v>11285</v>
      </c>
      <c r="M238" s="264"/>
      <c r="N238" s="264">
        <v>11285</v>
      </c>
      <c r="O238" s="205">
        <v>7200</v>
      </c>
      <c r="P238" s="205"/>
      <c r="Q238" s="205">
        <v>7200</v>
      </c>
      <c r="R238" s="265"/>
      <c r="S238" s="265"/>
      <c r="T238" s="243">
        <v>2957</v>
      </c>
      <c r="U238" s="415" t="s">
        <v>849</v>
      </c>
      <c r="V238" s="570" t="s">
        <v>63</v>
      </c>
      <c r="W238" s="91"/>
      <c r="X238" s="91"/>
      <c r="Y238" s="91"/>
      <c r="Z238" s="91"/>
      <c r="AA238" s="91"/>
      <c r="AB238" s="91"/>
      <c r="AC238" s="91"/>
      <c r="AD238" s="91"/>
      <c r="AE238" s="91"/>
      <c r="AF238" s="91"/>
      <c r="AG238" s="91"/>
      <c r="AH238" s="91"/>
      <c r="AI238" s="91"/>
      <c r="AJ238" s="91"/>
      <c r="AK238" s="91"/>
      <c r="AL238" s="91"/>
      <c r="AM238" s="91"/>
      <c r="AN238" s="91"/>
      <c r="AO238" s="91"/>
      <c r="AP238" s="91"/>
      <c r="AQ238" s="91"/>
      <c r="AR238" s="91"/>
      <c r="AS238" s="91"/>
      <c r="AT238" s="91"/>
      <c r="AU238" s="91"/>
      <c r="AV238" s="91"/>
      <c r="AW238" s="91"/>
      <c r="AX238" s="91"/>
      <c r="AY238" s="91"/>
      <c r="AZ238" s="91"/>
      <c r="BA238" s="91"/>
      <c r="BB238" s="91"/>
      <c r="BC238" s="91"/>
      <c r="BD238" s="91"/>
      <c r="BE238" s="91"/>
      <c r="BF238" s="91"/>
      <c r="BG238" s="91"/>
      <c r="BH238" s="91"/>
      <c r="BI238" s="91"/>
      <c r="BJ238" s="91"/>
      <c r="BK238" s="91"/>
      <c r="BL238" s="91"/>
      <c r="BM238" s="91"/>
      <c r="BN238" s="91"/>
      <c r="BO238" s="91"/>
      <c r="BP238" s="91"/>
      <c r="BQ238" s="91"/>
      <c r="BR238" s="91"/>
      <c r="BS238" s="91"/>
      <c r="BT238" s="91"/>
      <c r="BU238" s="91"/>
      <c r="BV238" s="91"/>
      <c r="BW238" s="91"/>
      <c r="BX238" s="91"/>
      <c r="BY238" s="91"/>
      <c r="BZ238" s="91"/>
      <c r="CA238" s="91"/>
      <c r="CB238" s="91"/>
      <c r="CC238" s="91"/>
      <c r="CD238" s="91"/>
      <c r="CE238" s="91"/>
      <c r="CF238" s="91"/>
      <c r="CG238" s="91"/>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91"/>
      <c r="EJ238" s="91"/>
      <c r="EK238" s="91"/>
      <c r="EL238" s="91"/>
      <c r="EM238" s="91"/>
      <c r="EN238" s="91"/>
      <c r="EO238" s="91"/>
      <c r="EP238" s="91"/>
      <c r="EQ238" s="91"/>
      <c r="ER238" s="91"/>
      <c r="ES238" s="91"/>
      <c r="ET238" s="91"/>
      <c r="EU238" s="91"/>
      <c r="EV238" s="91"/>
      <c r="EW238" s="91"/>
      <c r="EX238" s="91"/>
      <c r="EY238" s="91"/>
      <c r="EZ238" s="91"/>
      <c r="FA238" s="91"/>
      <c r="FB238" s="91"/>
      <c r="FC238" s="91"/>
      <c r="FD238" s="91"/>
      <c r="FE238" s="91"/>
      <c r="FF238" s="91"/>
      <c r="FG238" s="91"/>
      <c r="FH238" s="91"/>
      <c r="FI238" s="91"/>
      <c r="FJ238" s="91"/>
      <c r="FK238" s="91"/>
      <c r="FL238" s="91"/>
      <c r="FM238" s="91"/>
      <c r="FN238" s="91"/>
      <c r="FO238" s="91"/>
      <c r="FP238" s="91"/>
      <c r="FQ238" s="91"/>
      <c r="FR238" s="91"/>
      <c r="FS238" s="91"/>
      <c r="FT238" s="91"/>
      <c r="FU238" s="91"/>
      <c r="FV238" s="91"/>
      <c r="FW238" s="91"/>
      <c r="FX238" s="91"/>
      <c r="FY238" s="91"/>
      <c r="FZ238" s="91"/>
      <c r="GA238" s="91"/>
      <c r="GB238" s="91"/>
      <c r="GC238" s="91"/>
      <c r="GD238" s="91"/>
      <c r="GE238" s="91"/>
      <c r="GF238" s="91"/>
      <c r="GG238" s="91"/>
      <c r="GH238" s="91"/>
      <c r="GI238" s="91"/>
      <c r="GJ238" s="91"/>
      <c r="GK238" s="91"/>
      <c r="GL238" s="91"/>
      <c r="GM238" s="91"/>
      <c r="GN238" s="91"/>
      <c r="GO238" s="91"/>
      <c r="GP238" s="91"/>
      <c r="GQ238" s="91"/>
      <c r="GR238" s="91"/>
      <c r="GS238" s="91"/>
      <c r="GT238" s="91"/>
      <c r="GU238" s="91"/>
      <c r="GV238" s="91"/>
      <c r="GW238" s="91"/>
      <c r="GX238" s="91"/>
      <c r="GY238" s="91"/>
      <c r="GZ238" s="91"/>
      <c r="HA238" s="91"/>
      <c r="HB238" s="91"/>
      <c r="HC238" s="91"/>
      <c r="HD238" s="91"/>
      <c r="HE238" s="91"/>
      <c r="HF238" s="91"/>
      <c r="HG238" s="91"/>
      <c r="HH238" s="91"/>
      <c r="HI238" s="91"/>
      <c r="HJ238" s="91"/>
      <c r="HK238" s="91"/>
      <c r="HL238" s="91"/>
      <c r="HM238" s="91"/>
      <c r="HN238" s="91"/>
      <c r="HO238" s="91"/>
      <c r="HP238" s="91"/>
      <c r="HQ238" s="91"/>
      <c r="HR238" s="91"/>
      <c r="HS238" s="91"/>
      <c r="HT238" s="91"/>
      <c r="HU238" s="91"/>
      <c r="HV238" s="91"/>
      <c r="HW238" s="91"/>
      <c r="HX238" s="91"/>
      <c r="HY238" s="91"/>
      <c r="HZ238" s="91"/>
      <c r="IA238" s="91"/>
      <c r="IB238" s="91"/>
      <c r="IC238" s="91"/>
      <c r="ID238" s="91"/>
      <c r="IE238" s="91"/>
      <c r="IF238" s="91"/>
    </row>
    <row r="239" spans="1:240" s="267" customFormat="1" ht="31.5">
      <c r="A239" s="37">
        <v>2</v>
      </c>
      <c r="B239" s="259" t="s">
        <v>66</v>
      </c>
      <c r="C239" s="259"/>
      <c r="D239" s="260"/>
      <c r="E239" s="36" t="s">
        <v>96</v>
      </c>
      <c r="F239" s="106" t="s">
        <v>574</v>
      </c>
      <c r="G239" s="261" t="s">
        <v>68</v>
      </c>
      <c r="H239" s="36" t="s">
        <v>57</v>
      </c>
      <c r="I239" s="39">
        <v>2016</v>
      </c>
      <c r="J239" s="39">
        <v>2017</v>
      </c>
      <c r="K239" s="266" t="s">
        <v>67</v>
      </c>
      <c r="L239" s="243">
        <v>4400</v>
      </c>
      <c r="M239" s="243"/>
      <c r="N239" s="243">
        <f>L239</f>
        <v>4400</v>
      </c>
      <c r="O239" s="243">
        <v>2359</v>
      </c>
      <c r="P239" s="243"/>
      <c r="Q239" s="243">
        <f>O239</f>
        <v>2359</v>
      </c>
      <c r="R239" s="243"/>
      <c r="S239" s="243"/>
      <c r="T239" s="243">
        <v>1601</v>
      </c>
      <c r="U239" s="415" t="s">
        <v>772</v>
      </c>
      <c r="V239" s="570"/>
      <c r="W239" s="91"/>
      <c r="X239" s="91"/>
      <c r="Y239" s="91"/>
      <c r="Z239" s="91"/>
      <c r="AA239" s="91"/>
      <c r="AB239" s="91"/>
      <c r="AC239" s="91"/>
      <c r="AD239" s="91"/>
      <c r="AE239" s="91"/>
      <c r="AF239" s="91"/>
      <c r="AG239" s="91"/>
      <c r="AH239" s="91"/>
      <c r="AI239" s="91"/>
      <c r="AJ239" s="91"/>
      <c r="AK239" s="91"/>
      <c r="AL239" s="91"/>
      <c r="AM239" s="91"/>
      <c r="AN239" s="91"/>
      <c r="AO239" s="91"/>
      <c r="AP239" s="91"/>
      <c r="AQ239" s="91"/>
      <c r="AR239" s="91"/>
      <c r="AS239" s="91"/>
      <c r="AT239" s="91"/>
      <c r="AU239" s="91"/>
      <c r="AV239" s="91"/>
      <c r="AW239" s="91"/>
      <c r="AX239" s="91"/>
      <c r="AY239" s="91"/>
      <c r="AZ239" s="91"/>
      <c r="BA239" s="91"/>
      <c r="BB239" s="91"/>
      <c r="BC239" s="91"/>
      <c r="BD239" s="91"/>
      <c r="BE239" s="91"/>
      <c r="BF239" s="91"/>
      <c r="BG239" s="91"/>
      <c r="BH239" s="91"/>
      <c r="BI239" s="91"/>
      <c r="BJ239" s="91"/>
      <c r="BK239" s="91"/>
      <c r="BL239" s="91"/>
      <c r="BM239" s="91"/>
      <c r="BN239" s="91"/>
      <c r="BO239" s="91"/>
      <c r="BP239" s="91"/>
      <c r="BQ239" s="91"/>
      <c r="BR239" s="91"/>
      <c r="BS239" s="91"/>
      <c r="BT239" s="91"/>
      <c r="BU239" s="91"/>
      <c r="BV239" s="91"/>
      <c r="BW239" s="91"/>
      <c r="BX239" s="91"/>
      <c r="BY239" s="91"/>
      <c r="BZ239" s="91"/>
      <c r="CA239" s="91"/>
      <c r="CB239" s="91"/>
      <c r="CC239" s="91"/>
      <c r="CD239" s="91"/>
      <c r="CE239" s="91"/>
      <c r="CF239" s="91"/>
      <c r="CG239" s="91"/>
      <c r="CH239" s="91"/>
      <c r="CI239" s="91"/>
      <c r="CJ239" s="91"/>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1"/>
      <c r="DS239" s="91"/>
      <c r="DT239" s="91"/>
      <c r="DU239" s="91"/>
      <c r="DV239" s="91"/>
      <c r="DW239" s="91"/>
      <c r="DX239" s="91"/>
      <c r="DY239" s="91"/>
      <c r="DZ239" s="91"/>
      <c r="EA239" s="91"/>
      <c r="EB239" s="91"/>
      <c r="EC239" s="91"/>
      <c r="ED239" s="91"/>
      <c r="EE239" s="91"/>
      <c r="EF239" s="91"/>
      <c r="EG239" s="91"/>
      <c r="EH239" s="91"/>
      <c r="EI239" s="91"/>
      <c r="EJ239" s="91"/>
      <c r="EK239" s="91"/>
      <c r="EL239" s="91"/>
      <c r="EM239" s="91"/>
      <c r="EN239" s="91"/>
      <c r="EO239" s="91"/>
      <c r="EP239" s="91"/>
      <c r="EQ239" s="91"/>
      <c r="ER239" s="91"/>
      <c r="ES239" s="91"/>
      <c r="ET239" s="91"/>
      <c r="EU239" s="91"/>
      <c r="EV239" s="91"/>
      <c r="EW239" s="91"/>
      <c r="EX239" s="91"/>
      <c r="EY239" s="91"/>
      <c r="EZ239" s="91"/>
      <c r="FA239" s="91"/>
      <c r="FB239" s="91"/>
      <c r="FC239" s="91"/>
      <c r="FD239" s="91"/>
      <c r="FE239" s="91"/>
      <c r="FF239" s="91"/>
      <c r="FG239" s="91"/>
      <c r="FH239" s="91"/>
      <c r="FI239" s="91"/>
      <c r="FJ239" s="91"/>
      <c r="FK239" s="91"/>
      <c r="FL239" s="91"/>
      <c r="FM239" s="91"/>
      <c r="FN239" s="91"/>
      <c r="FO239" s="91"/>
      <c r="FP239" s="91"/>
      <c r="FQ239" s="91"/>
      <c r="FR239" s="91"/>
      <c r="FS239" s="91"/>
      <c r="FT239" s="91"/>
      <c r="FU239" s="91"/>
      <c r="FV239" s="91"/>
      <c r="FW239" s="91"/>
      <c r="FX239" s="91"/>
      <c r="FY239" s="91"/>
      <c r="FZ239" s="91"/>
      <c r="GA239" s="91"/>
      <c r="GB239" s="91"/>
      <c r="GC239" s="91"/>
      <c r="GD239" s="91"/>
      <c r="GE239" s="91"/>
      <c r="GF239" s="91"/>
      <c r="GG239" s="91"/>
      <c r="GH239" s="91"/>
      <c r="GI239" s="91"/>
      <c r="GJ239" s="91"/>
      <c r="GK239" s="91"/>
      <c r="GL239" s="91"/>
      <c r="GM239" s="91"/>
      <c r="GN239" s="91"/>
      <c r="GO239" s="91"/>
      <c r="GP239" s="91"/>
      <c r="GQ239" s="91"/>
      <c r="GR239" s="91"/>
      <c r="GS239" s="91"/>
      <c r="GT239" s="91"/>
      <c r="GU239" s="91"/>
      <c r="GV239" s="91"/>
      <c r="GW239" s="91"/>
      <c r="GX239" s="91"/>
      <c r="GY239" s="91"/>
      <c r="GZ239" s="91"/>
      <c r="HA239" s="91"/>
      <c r="HB239" s="91"/>
      <c r="HC239" s="91"/>
      <c r="HD239" s="91"/>
      <c r="HE239" s="91"/>
      <c r="HF239" s="91"/>
      <c r="HG239" s="91"/>
      <c r="HH239" s="91"/>
      <c r="HI239" s="91"/>
      <c r="HJ239" s="91"/>
      <c r="HK239" s="91"/>
      <c r="HL239" s="91"/>
      <c r="HM239" s="91"/>
      <c r="HN239" s="91"/>
      <c r="HO239" s="91"/>
      <c r="HP239" s="91"/>
      <c r="HQ239" s="91"/>
      <c r="HR239" s="91"/>
      <c r="HS239" s="91"/>
      <c r="HT239" s="91"/>
      <c r="HU239" s="91"/>
      <c r="HV239" s="91"/>
      <c r="HW239" s="91"/>
      <c r="HX239" s="91"/>
      <c r="HY239" s="91"/>
      <c r="HZ239" s="91"/>
      <c r="IA239" s="91"/>
      <c r="IB239" s="91"/>
      <c r="IC239" s="91"/>
      <c r="ID239" s="91"/>
      <c r="IE239" s="91"/>
      <c r="IF239" s="91"/>
    </row>
    <row r="240" spans="1:240" s="273" customFormat="1" ht="20.25" customHeight="1">
      <c r="A240" s="249" t="s">
        <v>724</v>
      </c>
      <c r="B240" s="268" t="s">
        <v>737</v>
      </c>
      <c r="C240" s="268"/>
      <c r="D240" s="268"/>
      <c r="E240" s="269"/>
      <c r="F240" s="252"/>
      <c r="G240" s="270"/>
      <c r="H240" s="271"/>
      <c r="I240" s="255"/>
      <c r="J240" s="255"/>
      <c r="K240" s="272"/>
      <c r="L240" s="251">
        <f>SUBTOTAL(109,L241:L241)</f>
        <v>7671</v>
      </c>
      <c r="M240" s="251">
        <f t="shared" ref="M240:T240" si="29">SUBTOTAL(109,M241:M241)</f>
        <v>0</v>
      </c>
      <c r="N240" s="251">
        <f t="shared" si="29"/>
        <v>7671</v>
      </c>
      <c r="O240" s="251">
        <f t="shared" si="29"/>
        <v>140</v>
      </c>
      <c r="P240" s="251">
        <f t="shared" si="29"/>
        <v>0</v>
      </c>
      <c r="Q240" s="251">
        <f t="shared" si="29"/>
        <v>140</v>
      </c>
      <c r="R240" s="251">
        <f t="shared" si="29"/>
        <v>0</v>
      </c>
      <c r="S240" s="251">
        <f t="shared" si="29"/>
        <v>0</v>
      </c>
      <c r="T240" s="251">
        <f t="shared" si="29"/>
        <v>2475</v>
      </c>
      <c r="U240" s="251"/>
      <c r="V240" s="575"/>
    </row>
    <row r="241" spans="1:240" s="278" customFormat="1" ht="31.5">
      <c r="A241" s="37">
        <v>1</v>
      </c>
      <c r="B241" s="274" t="s">
        <v>586</v>
      </c>
      <c r="C241" s="275"/>
      <c r="D241" s="276"/>
      <c r="E241" s="36" t="s">
        <v>96</v>
      </c>
      <c r="F241" s="106" t="s">
        <v>575</v>
      </c>
      <c r="G241" s="106" t="s">
        <v>68</v>
      </c>
      <c r="H241" s="106" t="s">
        <v>57</v>
      </c>
      <c r="I241" s="39">
        <v>2017</v>
      </c>
      <c r="J241" s="106" t="s">
        <v>587</v>
      </c>
      <c r="K241" s="170" t="s">
        <v>588</v>
      </c>
      <c r="L241" s="264">
        <v>7671</v>
      </c>
      <c r="M241" s="277"/>
      <c r="N241" s="277">
        <v>7671</v>
      </c>
      <c r="O241" s="35">
        <v>140</v>
      </c>
      <c r="P241" s="35"/>
      <c r="Q241" s="35">
        <v>140</v>
      </c>
      <c r="R241" s="35"/>
      <c r="S241" s="35"/>
      <c r="T241" s="35">
        <v>2475</v>
      </c>
      <c r="U241" s="415" t="s">
        <v>772</v>
      </c>
      <c r="V241" s="570"/>
    </row>
    <row r="242" spans="1:240" s="287" customFormat="1" ht="28.5" customHeight="1">
      <c r="A242" s="86" t="s">
        <v>636</v>
      </c>
      <c r="B242" s="279" t="s">
        <v>699</v>
      </c>
      <c r="C242" s="280"/>
      <c r="D242" s="281"/>
      <c r="E242" s="102"/>
      <c r="F242" s="282"/>
      <c r="G242" s="282"/>
      <c r="H242" s="282"/>
      <c r="I242" s="90"/>
      <c r="J242" s="282"/>
      <c r="K242" s="283"/>
      <c r="L242" s="284"/>
      <c r="M242" s="285"/>
      <c r="N242" s="285"/>
      <c r="O242" s="286"/>
      <c r="P242" s="286"/>
      <c r="Q242" s="286"/>
      <c r="R242" s="286"/>
      <c r="S242" s="286"/>
      <c r="T242" s="286">
        <v>7500</v>
      </c>
      <c r="U242" s="475" t="s">
        <v>715</v>
      </c>
      <c r="V242" s="467"/>
    </row>
    <row r="243" spans="1:240" s="234" customFormat="1" ht="28.5" customHeight="1">
      <c r="A243" s="86" t="s">
        <v>717</v>
      </c>
      <c r="B243" s="87" t="s">
        <v>718</v>
      </c>
      <c r="C243" s="87"/>
      <c r="D243" s="87"/>
      <c r="E243" s="88"/>
      <c r="F243" s="89"/>
      <c r="G243" s="288"/>
      <c r="H243" s="289"/>
      <c r="I243" s="90"/>
      <c r="J243" s="90"/>
      <c r="K243" s="283"/>
      <c r="L243" s="88">
        <f t="shared" ref="L243:S243" si="30">SUBTOTAL(109,L244:L295)</f>
        <v>242530</v>
      </c>
      <c r="M243" s="88">
        <f t="shared" si="30"/>
        <v>0</v>
      </c>
      <c r="N243" s="88">
        <f t="shared" si="30"/>
        <v>202093</v>
      </c>
      <c r="O243" s="88">
        <f t="shared" si="30"/>
        <v>120435</v>
      </c>
      <c r="P243" s="88">
        <f t="shared" si="30"/>
        <v>0</v>
      </c>
      <c r="Q243" s="88">
        <f t="shared" si="30"/>
        <v>99547</v>
      </c>
      <c r="R243" s="88">
        <f t="shared" si="30"/>
        <v>70047.7</v>
      </c>
      <c r="S243" s="88">
        <f t="shared" si="30"/>
        <v>0</v>
      </c>
      <c r="T243" s="88">
        <f>SUBTOTAL(109,T244:T295)</f>
        <v>36000</v>
      </c>
      <c r="U243" s="88"/>
      <c r="V243" s="288"/>
      <c r="W243" s="91"/>
      <c r="X243" s="91"/>
      <c r="Y243" s="91"/>
      <c r="Z243" s="91"/>
      <c r="AA243" s="91"/>
      <c r="AB243" s="91"/>
      <c r="AC243" s="91"/>
      <c r="AD243" s="91"/>
      <c r="AE243" s="91"/>
      <c r="AF243" s="91"/>
      <c r="AG243" s="91"/>
      <c r="AH243" s="91"/>
      <c r="AI243" s="91"/>
      <c r="AJ243" s="91"/>
      <c r="AK243" s="91"/>
      <c r="AL243" s="91"/>
      <c r="AM243" s="91"/>
      <c r="AN243" s="91"/>
      <c r="AO243" s="91"/>
      <c r="AP243" s="91"/>
      <c r="AQ243" s="91"/>
      <c r="AR243" s="91"/>
      <c r="AS243" s="91"/>
      <c r="AT243" s="91"/>
      <c r="AU243" s="91"/>
      <c r="AV243" s="91"/>
      <c r="AW243" s="91"/>
      <c r="AX243" s="91"/>
      <c r="AY243" s="91"/>
      <c r="AZ243" s="91"/>
      <c r="BA243" s="91"/>
      <c r="BB243" s="91"/>
      <c r="BC243" s="91"/>
      <c r="BD243" s="91"/>
      <c r="BE243" s="91"/>
      <c r="BF243" s="91"/>
      <c r="BG243" s="91"/>
      <c r="BH243" s="91"/>
      <c r="BI243" s="91"/>
      <c r="BJ243" s="91"/>
      <c r="BK243" s="91"/>
      <c r="BL243" s="91"/>
      <c r="BM243" s="91"/>
      <c r="BN243" s="91"/>
      <c r="BO243" s="91"/>
      <c r="BP243" s="91"/>
      <c r="BQ243" s="91"/>
      <c r="BR243" s="91"/>
      <c r="BS243" s="91"/>
      <c r="BT243" s="91"/>
      <c r="BU243" s="91"/>
      <c r="BV243" s="91"/>
      <c r="BW243" s="91"/>
      <c r="BX243" s="91"/>
      <c r="BY243" s="91"/>
      <c r="BZ243" s="91"/>
      <c r="CA243" s="91"/>
      <c r="CB243" s="91"/>
      <c r="CC243" s="91"/>
      <c r="CD243" s="91"/>
      <c r="CE243" s="91"/>
      <c r="CF243" s="91"/>
      <c r="CG243" s="91"/>
      <c r="CH243" s="91"/>
      <c r="CI243" s="91"/>
      <c r="CJ243" s="91"/>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1"/>
      <c r="DS243" s="91"/>
      <c r="DT243" s="91"/>
      <c r="DU243" s="91"/>
      <c r="DV243" s="91"/>
      <c r="DW243" s="91"/>
      <c r="DX243" s="91"/>
      <c r="DY243" s="91"/>
      <c r="DZ243" s="91"/>
      <c r="EA243" s="91"/>
      <c r="EB243" s="91"/>
      <c r="EC243" s="91"/>
      <c r="ED243" s="91"/>
      <c r="EE243" s="91"/>
      <c r="EF243" s="91"/>
      <c r="EG243" s="91"/>
      <c r="EH243" s="91"/>
      <c r="EI243" s="91"/>
      <c r="EJ243" s="91"/>
      <c r="EK243" s="91"/>
      <c r="EL243" s="91"/>
      <c r="EM243" s="91"/>
      <c r="EN243" s="91"/>
      <c r="EO243" s="91"/>
      <c r="EP243" s="91"/>
      <c r="EQ243" s="91"/>
      <c r="ER243" s="91"/>
      <c r="ES243" s="91"/>
      <c r="ET243" s="91"/>
      <c r="EU243" s="91"/>
      <c r="EV243" s="91"/>
      <c r="EW243" s="91"/>
      <c r="EX243" s="91"/>
      <c r="EY243" s="91"/>
      <c r="EZ243" s="91"/>
      <c r="FA243" s="91"/>
      <c r="FB243" s="91"/>
      <c r="FC243" s="91"/>
      <c r="FD243" s="91"/>
      <c r="FE243" s="91"/>
      <c r="FF243" s="91"/>
      <c r="FG243" s="91"/>
      <c r="FH243" s="91"/>
      <c r="FI243" s="91"/>
      <c r="FJ243" s="91"/>
      <c r="FK243" s="91"/>
      <c r="FL243" s="91"/>
      <c r="FM243" s="91"/>
      <c r="FN243" s="91"/>
      <c r="FO243" s="91"/>
      <c r="FP243" s="91"/>
      <c r="FQ243" s="91"/>
      <c r="FR243" s="91"/>
      <c r="FS243" s="91"/>
      <c r="FT243" s="91"/>
      <c r="FU243" s="91"/>
      <c r="FV243" s="91"/>
      <c r="FW243" s="91"/>
      <c r="FX243" s="91"/>
      <c r="FY243" s="91"/>
      <c r="FZ243" s="91"/>
      <c r="GA243" s="91"/>
      <c r="GB243" s="91"/>
      <c r="GC243" s="91"/>
      <c r="GD243" s="91"/>
      <c r="GE243" s="91"/>
      <c r="GF243" s="91"/>
      <c r="GG243" s="91"/>
      <c r="GH243" s="91"/>
      <c r="GI243" s="91"/>
      <c r="GJ243" s="91"/>
      <c r="GK243" s="91"/>
      <c r="GL243" s="91"/>
      <c r="GM243" s="91"/>
      <c r="GN243" s="91"/>
      <c r="GO243" s="91"/>
      <c r="GP243" s="91"/>
      <c r="GQ243" s="91"/>
      <c r="GR243" s="91"/>
      <c r="GS243" s="91"/>
      <c r="GT243" s="91"/>
      <c r="GU243" s="91"/>
      <c r="GV243" s="91"/>
      <c r="GW243" s="91"/>
      <c r="GX243" s="91"/>
      <c r="GY243" s="91"/>
      <c r="GZ243" s="91"/>
      <c r="HA243" s="91"/>
      <c r="HB243" s="91"/>
      <c r="HC243" s="91"/>
      <c r="HD243" s="91"/>
      <c r="HE243" s="91"/>
      <c r="HF243" s="91"/>
      <c r="HG243" s="91"/>
      <c r="HH243" s="91"/>
      <c r="HI243" s="91"/>
      <c r="HJ243" s="91"/>
      <c r="HK243" s="91"/>
      <c r="HL243" s="91"/>
      <c r="HM243" s="91"/>
      <c r="HN243" s="91"/>
      <c r="HO243" s="91"/>
      <c r="HP243" s="91"/>
      <c r="HQ243" s="91"/>
      <c r="HR243" s="91"/>
      <c r="HS243" s="91"/>
      <c r="HT243" s="91"/>
      <c r="HU243" s="91"/>
      <c r="HV243" s="91"/>
      <c r="HW243" s="91"/>
      <c r="HX243" s="91"/>
      <c r="HY243" s="91"/>
      <c r="HZ243" s="91"/>
      <c r="IA243" s="91"/>
      <c r="IB243" s="91"/>
      <c r="IC243" s="91"/>
      <c r="ID243" s="91"/>
      <c r="IE243" s="91"/>
      <c r="IF243" s="91"/>
    </row>
    <row r="244" spans="1:240" s="91" customFormat="1" ht="23.25" customHeight="1">
      <c r="A244" s="86" t="s">
        <v>635</v>
      </c>
      <c r="B244" s="189" t="s">
        <v>911</v>
      </c>
      <c r="C244" s="189"/>
      <c r="D244" s="189"/>
      <c r="E244" s="88"/>
      <c r="F244" s="89"/>
      <c r="G244" s="449"/>
      <c r="H244" s="102"/>
      <c r="I244" s="90"/>
      <c r="J244" s="90"/>
      <c r="K244" s="190"/>
      <c r="L244" s="99">
        <f t="shared" ref="L244:T244" si="31">SUBTOTAL(109,L245:L272)</f>
        <v>88571</v>
      </c>
      <c r="M244" s="99">
        <f t="shared" si="31"/>
        <v>0</v>
      </c>
      <c r="N244" s="99">
        <f t="shared" si="31"/>
        <v>80453</v>
      </c>
      <c r="O244" s="99">
        <f t="shared" si="31"/>
        <v>34885</v>
      </c>
      <c r="P244" s="99">
        <f t="shared" si="31"/>
        <v>0</v>
      </c>
      <c r="Q244" s="99">
        <f t="shared" si="31"/>
        <v>32997</v>
      </c>
      <c r="R244" s="99">
        <f t="shared" si="31"/>
        <v>42793.7</v>
      </c>
      <c r="S244" s="99">
        <f t="shared" si="31"/>
        <v>0</v>
      </c>
      <c r="T244" s="99">
        <f t="shared" si="31"/>
        <v>21600</v>
      </c>
      <c r="U244" s="475"/>
      <c r="V244" s="467"/>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12"/>
      <c r="DK244" s="112"/>
      <c r="DL244" s="112"/>
      <c r="DM244" s="112"/>
      <c r="DN244" s="112"/>
      <c r="DO244" s="112"/>
      <c r="DP244" s="112"/>
      <c r="DQ244" s="112"/>
      <c r="DR244" s="112"/>
      <c r="DS244" s="112"/>
      <c r="DT244" s="112"/>
      <c r="DU244" s="112"/>
      <c r="DV244" s="112"/>
      <c r="DW244" s="112"/>
      <c r="DX244" s="112"/>
      <c r="DY244" s="112"/>
      <c r="DZ244" s="112"/>
      <c r="EA244" s="112"/>
      <c r="EB244" s="112"/>
      <c r="EC244" s="112"/>
      <c r="ED244" s="112"/>
      <c r="EE244" s="112"/>
      <c r="EF244" s="112"/>
      <c r="EG244" s="112"/>
      <c r="EH244" s="112"/>
      <c r="EI244" s="112"/>
      <c r="EJ244" s="112"/>
      <c r="EK244" s="112"/>
      <c r="EL244" s="112"/>
      <c r="EM244" s="112"/>
      <c r="EN244" s="112"/>
      <c r="EO244" s="112"/>
      <c r="EP244" s="112"/>
      <c r="EQ244" s="112"/>
      <c r="ER244" s="112"/>
      <c r="ES244" s="112"/>
      <c r="ET244" s="112"/>
      <c r="EU244" s="112"/>
      <c r="EV244" s="112"/>
      <c r="EW244" s="112"/>
      <c r="EX244" s="112"/>
      <c r="EY244" s="112"/>
      <c r="EZ244" s="112"/>
      <c r="FA244" s="112"/>
      <c r="FB244" s="112"/>
      <c r="FC244" s="112"/>
      <c r="FD244" s="112"/>
      <c r="FE244" s="112"/>
      <c r="FF244" s="112"/>
      <c r="FG244" s="112"/>
      <c r="FH244" s="112"/>
      <c r="FI244" s="112"/>
      <c r="FJ244" s="112"/>
      <c r="FK244" s="112"/>
      <c r="FL244" s="112"/>
      <c r="FM244" s="112"/>
      <c r="FN244" s="112"/>
      <c r="FO244" s="112"/>
      <c r="FP244" s="112"/>
      <c r="FQ244" s="112"/>
      <c r="FR244" s="112"/>
      <c r="FS244" s="112"/>
      <c r="FT244" s="112"/>
      <c r="FU244" s="112"/>
      <c r="FV244" s="112"/>
      <c r="FW244" s="112"/>
      <c r="FX244" s="112"/>
      <c r="FY244" s="112"/>
      <c r="FZ244" s="112"/>
      <c r="GA244" s="112"/>
      <c r="GB244" s="112"/>
      <c r="GC244" s="112"/>
      <c r="GD244" s="112"/>
      <c r="GE244" s="112"/>
      <c r="GF244" s="112"/>
      <c r="GG244" s="112"/>
      <c r="GH244" s="112"/>
      <c r="GI244" s="112"/>
      <c r="GJ244" s="112"/>
      <c r="GK244" s="112"/>
      <c r="GL244" s="112"/>
      <c r="GM244" s="112"/>
      <c r="GN244" s="112"/>
      <c r="GO244" s="112"/>
      <c r="GP244" s="112"/>
      <c r="GQ244" s="112"/>
      <c r="GR244" s="112"/>
      <c r="GS244" s="112"/>
      <c r="GT244" s="112"/>
      <c r="GU244" s="112"/>
      <c r="GV244" s="112"/>
      <c r="GW244" s="112"/>
      <c r="GX244" s="112"/>
      <c r="GY244" s="112"/>
      <c r="GZ244" s="112"/>
      <c r="HA244" s="112"/>
      <c r="HB244" s="112"/>
      <c r="HC244" s="112"/>
      <c r="HD244" s="112"/>
      <c r="HE244" s="112"/>
      <c r="HF244" s="112"/>
      <c r="HG244" s="112"/>
      <c r="HH244" s="112"/>
      <c r="HI244" s="112"/>
      <c r="HJ244" s="112"/>
      <c r="HK244" s="112"/>
      <c r="HL244" s="112"/>
      <c r="HM244" s="112"/>
      <c r="HN244" s="112"/>
      <c r="HO244" s="112"/>
      <c r="HP244" s="112"/>
      <c r="HQ244" s="112"/>
      <c r="HR244" s="112"/>
      <c r="HS244" s="112"/>
      <c r="HT244" s="112"/>
      <c r="HU244" s="112"/>
      <c r="HV244" s="112"/>
      <c r="HW244" s="112"/>
      <c r="HX244" s="112"/>
      <c r="HY244" s="112"/>
      <c r="HZ244" s="112"/>
      <c r="IA244" s="112"/>
      <c r="IB244" s="112"/>
      <c r="IC244" s="112"/>
      <c r="ID244" s="112"/>
      <c r="IE244" s="112"/>
      <c r="IF244" s="112"/>
    </row>
    <row r="245" spans="1:240" s="258" customFormat="1" ht="21.75" customHeight="1">
      <c r="A245" s="249" t="s">
        <v>720</v>
      </c>
      <c r="B245" s="482" t="s">
        <v>908</v>
      </c>
      <c r="C245" s="250"/>
      <c r="D245" s="250"/>
      <c r="E245" s="251"/>
      <c r="F245" s="252"/>
      <c r="G245" s="253"/>
      <c r="H245" s="254"/>
      <c r="I245" s="255"/>
      <c r="J245" s="255"/>
      <c r="K245" s="256"/>
      <c r="L245" s="476">
        <f t="shared" ref="L245:S245" si="32">SUBTOTAL(109,L246:L246)</f>
        <v>3215</v>
      </c>
      <c r="M245" s="476">
        <f t="shared" si="32"/>
        <v>0</v>
      </c>
      <c r="N245" s="476">
        <f t="shared" si="32"/>
        <v>1326</v>
      </c>
      <c r="O245" s="476">
        <f t="shared" si="32"/>
        <v>3129</v>
      </c>
      <c r="P245" s="476">
        <f t="shared" si="32"/>
        <v>0</v>
      </c>
      <c r="Q245" s="476">
        <f t="shared" si="32"/>
        <v>1241</v>
      </c>
      <c r="R245" s="476">
        <f t="shared" si="32"/>
        <v>85</v>
      </c>
      <c r="S245" s="476">
        <f t="shared" si="32"/>
        <v>0</v>
      </c>
      <c r="T245" s="476">
        <f>SUBTOTAL(109,T246:T246)</f>
        <v>85</v>
      </c>
      <c r="U245" s="478"/>
      <c r="V245" s="253"/>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c r="BW245" s="112"/>
      <c r="BX245" s="112"/>
      <c r="BY245" s="112"/>
      <c r="BZ245" s="112"/>
      <c r="CA245" s="112"/>
      <c r="CB245" s="112"/>
      <c r="CC245" s="112"/>
      <c r="CD245" s="112"/>
      <c r="CE245" s="112"/>
      <c r="CF245" s="112"/>
      <c r="CG245" s="112"/>
      <c r="CH245" s="112"/>
      <c r="CI245" s="112"/>
      <c r="CJ245" s="112"/>
      <c r="CK245" s="112"/>
      <c r="CL245" s="112"/>
      <c r="CM245" s="112"/>
      <c r="CN245" s="112"/>
      <c r="CO245" s="112"/>
      <c r="CP245" s="112"/>
      <c r="CQ245" s="112"/>
      <c r="CR245" s="112"/>
      <c r="CS245" s="112"/>
      <c r="CT245" s="112"/>
      <c r="CU245" s="112"/>
      <c r="CV245" s="112"/>
      <c r="CW245" s="112"/>
      <c r="CX245" s="112"/>
      <c r="CY245" s="112"/>
      <c r="CZ245" s="112"/>
      <c r="DA245" s="112"/>
      <c r="DB245" s="112"/>
      <c r="DC245" s="112"/>
      <c r="DD245" s="112"/>
      <c r="DE245" s="112"/>
      <c r="DF245" s="112"/>
      <c r="DG245" s="112"/>
      <c r="DH245" s="112"/>
      <c r="DI245" s="112"/>
      <c r="DJ245" s="112"/>
      <c r="DK245" s="112"/>
      <c r="DL245" s="112"/>
      <c r="DM245" s="112"/>
      <c r="DN245" s="112"/>
      <c r="DO245" s="112"/>
      <c r="DP245" s="112"/>
      <c r="DQ245" s="112"/>
      <c r="DR245" s="112"/>
      <c r="DS245" s="112"/>
      <c r="DT245" s="112"/>
      <c r="DU245" s="112"/>
      <c r="DV245" s="112"/>
      <c r="DW245" s="112"/>
      <c r="DX245" s="112"/>
      <c r="DY245" s="112"/>
      <c r="DZ245" s="112"/>
      <c r="EA245" s="112"/>
      <c r="EB245" s="112"/>
      <c r="EC245" s="112"/>
      <c r="ED245" s="112"/>
      <c r="EE245" s="112"/>
      <c r="EF245" s="112"/>
      <c r="EG245" s="112"/>
      <c r="EH245" s="112"/>
      <c r="EI245" s="112"/>
      <c r="EJ245" s="112"/>
      <c r="EK245" s="112"/>
      <c r="EL245" s="112"/>
      <c r="EM245" s="112"/>
      <c r="EN245" s="112"/>
      <c r="EO245" s="112"/>
      <c r="EP245" s="112"/>
      <c r="EQ245" s="112"/>
      <c r="ER245" s="112"/>
      <c r="ES245" s="112"/>
      <c r="ET245" s="112"/>
      <c r="EU245" s="112"/>
      <c r="EV245" s="112"/>
      <c r="EW245" s="112"/>
      <c r="EX245" s="112"/>
      <c r="EY245" s="112"/>
      <c r="EZ245" s="112"/>
      <c r="FA245" s="112"/>
      <c r="FB245" s="112"/>
      <c r="FC245" s="112"/>
      <c r="FD245" s="112"/>
      <c r="FE245" s="112"/>
      <c r="FF245" s="112"/>
      <c r="FG245" s="112"/>
      <c r="FH245" s="112"/>
      <c r="FI245" s="112"/>
      <c r="FJ245" s="112"/>
      <c r="FK245" s="112"/>
      <c r="FL245" s="112"/>
      <c r="FM245" s="112"/>
      <c r="FN245" s="112"/>
      <c r="FO245" s="112"/>
      <c r="FP245" s="112"/>
      <c r="FQ245" s="112"/>
      <c r="FR245" s="112"/>
      <c r="FS245" s="112"/>
      <c r="FT245" s="112"/>
      <c r="FU245" s="112"/>
      <c r="FV245" s="112"/>
      <c r="FW245" s="112"/>
      <c r="FX245" s="112"/>
      <c r="FY245" s="112"/>
      <c r="FZ245" s="112"/>
      <c r="GA245" s="112"/>
      <c r="GB245" s="112"/>
      <c r="GC245" s="112"/>
      <c r="GD245" s="112"/>
      <c r="GE245" s="112"/>
      <c r="GF245" s="112"/>
      <c r="GG245" s="112"/>
      <c r="GH245" s="112"/>
      <c r="GI245" s="112"/>
      <c r="GJ245" s="112"/>
      <c r="GK245" s="112"/>
      <c r="GL245" s="112"/>
      <c r="GM245" s="112"/>
      <c r="GN245" s="112"/>
      <c r="GO245" s="112"/>
      <c r="GP245" s="112"/>
      <c r="GQ245" s="112"/>
      <c r="GR245" s="112"/>
      <c r="GS245" s="112"/>
      <c r="GT245" s="112"/>
      <c r="GU245" s="112"/>
      <c r="GV245" s="112"/>
      <c r="GW245" s="112"/>
      <c r="GX245" s="112"/>
      <c r="GY245" s="112"/>
      <c r="GZ245" s="112"/>
      <c r="HA245" s="112"/>
      <c r="HB245" s="112"/>
      <c r="HC245" s="112"/>
      <c r="HD245" s="112"/>
      <c r="HE245" s="112"/>
      <c r="HF245" s="112"/>
      <c r="HG245" s="112"/>
      <c r="HH245" s="112"/>
      <c r="HI245" s="112"/>
      <c r="HJ245" s="112"/>
      <c r="HK245" s="112"/>
      <c r="HL245" s="112"/>
      <c r="HM245" s="112"/>
      <c r="HN245" s="112"/>
      <c r="HO245" s="112"/>
      <c r="HP245" s="112"/>
      <c r="HQ245" s="112"/>
      <c r="HR245" s="112"/>
      <c r="HS245" s="112"/>
      <c r="HT245" s="112"/>
      <c r="HU245" s="112"/>
      <c r="HV245" s="112"/>
      <c r="HW245" s="112"/>
      <c r="HX245" s="112"/>
      <c r="HY245" s="112"/>
      <c r="HZ245" s="112"/>
      <c r="IA245" s="112"/>
      <c r="IB245" s="112"/>
      <c r="IC245" s="112"/>
      <c r="ID245" s="112"/>
      <c r="IE245" s="112"/>
      <c r="IF245" s="112"/>
    </row>
    <row r="246" spans="1:240" s="91" customFormat="1" ht="46.5" customHeight="1">
      <c r="A246" s="92">
        <v>1</v>
      </c>
      <c r="B246" s="485" t="s">
        <v>307</v>
      </c>
      <c r="C246" s="485" t="s">
        <v>614</v>
      </c>
      <c r="D246" s="486">
        <v>3214</v>
      </c>
      <c r="E246" s="109" t="s">
        <v>524</v>
      </c>
      <c r="F246" s="109" t="s">
        <v>534</v>
      </c>
      <c r="G246" s="430"/>
      <c r="H246" s="110" t="s">
        <v>95</v>
      </c>
      <c r="I246" s="29">
        <v>2013</v>
      </c>
      <c r="J246" s="29">
        <v>2015</v>
      </c>
      <c r="K246" s="396" t="s">
        <v>529</v>
      </c>
      <c r="L246" s="93">
        <v>3215</v>
      </c>
      <c r="M246" s="93"/>
      <c r="N246" s="93">
        <v>1326</v>
      </c>
      <c r="O246" s="93">
        <v>3129</v>
      </c>
      <c r="P246" s="93"/>
      <c r="Q246" s="109">
        <v>1241</v>
      </c>
      <c r="R246" s="109">
        <v>85</v>
      </c>
      <c r="S246" s="109"/>
      <c r="T246" s="109">
        <v>85</v>
      </c>
      <c r="U246" s="76" t="s">
        <v>912</v>
      </c>
      <c r="V246" s="495"/>
    </row>
    <row r="247" spans="1:240" s="258" customFormat="1" ht="30" customHeight="1">
      <c r="A247" s="249" t="s">
        <v>721</v>
      </c>
      <c r="B247" s="250" t="s">
        <v>909</v>
      </c>
      <c r="C247" s="250"/>
      <c r="D247" s="250"/>
      <c r="E247" s="251"/>
      <c r="F247" s="252"/>
      <c r="G247" s="253"/>
      <c r="H247" s="254"/>
      <c r="I247" s="255"/>
      <c r="J247" s="255"/>
      <c r="K247" s="256"/>
      <c r="L247" s="476">
        <f t="shared" ref="L247:S247" si="33">SUBTOTAL(109,L248:L251)</f>
        <v>14105</v>
      </c>
      <c r="M247" s="476">
        <f t="shared" si="33"/>
        <v>0</v>
      </c>
      <c r="N247" s="476">
        <f t="shared" si="33"/>
        <v>14105</v>
      </c>
      <c r="O247" s="476">
        <f t="shared" si="33"/>
        <v>8480</v>
      </c>
      <c r="P247" s="476">
        <f t="shared" si="33"/>
        <v>0</v>
      </c>
      <c r="Q247" s="476">
        <f t="shared" si="33"/>
        <v>8480</v>
      </c>
      <c r="R247" s="476">
        <f t="shared" si="33"/>
        <v>4465</v>
      </c>
      <c r="S247" s="476">
        <f t="shared" si="33"/>
        <v>0</v>
      </c>
      <c r="T247" s="476">
        <f>SUBTOTAL(109,T248:T251)</f>
        <v>4465</v>
      </c>
      <c r="U247" s="478"/>
      <c r="V247" s="253"/>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c r="BW247" s="112"/>
      <c r="BX247" s="112"/>
      <c r="BY247" s="112"/>
      <c r="BZ247" s="112"/>
      <c r="CA247" s="112"/>
      <c r="CB247" s="112"/>
      <c r="CC247" s="112"/>
      <c r="CD247" s="112"/>
      <c r="CE247" s="112"/>
      <c r="CF247" s="112"/>
      <c r="CG247" s="112"/>
      <c r="CH247" s="112"/>
      <c r="CI247" s="112"/>
      <c r="CJ247" s="112"/>
      <c r="CK247" s="112"/>
      <c r="CL247" s="112"/>
      <c r="CM247" s="112"/>
      <c r="CN247" s="112"/>
      <c r="CO247" s="112"/>
      <c r="CP247" s="112"/>
      <c r="CQ247" s="112"/>
      <c r="CR247" s="112"/>
      <c r="CS247" s="112"/>
      <c r="CT247" s="112"/>
      <c r="CU247" s="112"/>
      <c r="CV247" s="112"/>
      <c r="CW247" s="112"/>
      <c r="CX247" s="112"/>
      <c r="CY247" s="112"/>
      <c r="CZ247" s="112"/>
      <c r="DA247" s="112"/>
      <c r="DB247" s="112"/>
      <c r="DC247" s="112"/>
      <c r="DD247" s="112"/>
      <c r="DE247" s="112"/>
      <c r="DF247" s="112"/>
      <c r="DG247" s="112"/>
      <c r="DH247" s="112"/>
      <c r="DI247" s="112"/>
      <c r="DJ247" s="112"/>
      <c r="DK247" s="112"/>
      <c r="DL247" s="112"/>
      <c r="DM247" s="112"/>
      <c r="DN247" s="112"/>
      <c r="DO247" s="112"/>
      <c r="DP247" s="112"/>
      <c r="DQ247" s="112"/>
      <c r="DR247" s="112"/>
      <c r="DS247" s="112"/>
      <c r="DT247" s="112"/>
      <c r="DU247" s="112"/>
      <c r="DV247" s="112"/>
      <c r="DW247" s="112"/>
      <c r="DX247" s="112"/>
      <c r="DY247" s="112"/>
      <c r="DZ247" s="112"/>
      <c r="EA247" s="112"/>
      <c r="EB247" s="112"/>
      <c r="EC247" s="112"/>
      <c r="ED247" s="112"/>
      <c r="EE247" s="112"/>
      <c r="EF247" s="112"/>
      <c r="EG247" s="112"/>
      <c r="EH247" s="112"/>
      <c r="EI247" s="112"/>
      <c r="EJ247" s="112"/>
      <c r="EK247" s="112"/>
      <c r="EL247" s="112"/>
      <c r="EM247" s="112"/>
      <c r="EN247" s="112"/>
      <c r="EO247" s="112"/>
      <c r="EP247" s="112"/>
      <c r="EQ247" s="112"/>
      <c r="ER247" s="112"/>
      <c r="ES247" s="112"/>
      <c r="ET247" s="112"/>
      <c r="EU247" s="112"/>
      <c r="EV247" s="112"/>
      <c r="EW247" s="112"/>
      <c r="EX247" s="112"/>
      <c r="EY247" s="112"/>
      <c r="EZ247" s="112"/>
      <c r="FA247" s="112"/>
      <c r="FB247" s="112"/>
      <c r="FC247" s="112"/>
      <c r="FD247" s="112"/>
      <c r="FE247" s="112"/>
      <c r="FF247" s="112"/>
      <c r="FG247" s="112"/>
      <c r="FH247" s="112"/>
      <c r="FI247" s="112"/>
      <c r="FJ247" s="112"/>
      <c r="FK247" s="112"/>
      <c r="FL247" s="112"/>
      <c r="FM247" s="112"/>
      <c r="FN247" s="112"/>
      <c r="FO247" s="112"/>
      <c r="FP247" s="112"/>
      <c r="FQ247" s="112"/>
      <c r="FR247" s="112"/>
      <c r="FS247" s="112"/>
      <c r="FT247" s="112"/>
      <c r="FU247" s="112"/>
      <c r="FV247" s="112"/>
      <c r="FW247" s="112"/>
      <c r="FX247" s="112"/>
      <c r="FY247" s="112"/>
      <c r="FZ247" s="112"/>
      <c r="GA247" s="112"/>
      <c r="GB247" s="112"/>
      <c r="GC247" s="112"/>
      <c r="GD247" s="112"/>
      <c r="GE247" s="112"/>
      <c r="GF247" s="112"/>
      <c r="GG247" s="112"/>
      <c r="GH247" s="112"/>
      <c r="GI247" s="112"/>
      <c r="GJ247" s="112"/>
      <c r="GK247" s="112"/>
      <c r="GL247" s="112"/>
      <c r="GM247" s="112"/>
      <c r="GN247" s="112"/>
      <c r="GO247" s="112"/>
      <c r="GP247" s="112"/>
      <c r="GQ247" s="112"/>
      <c r="GR247" s="112"/>
      <c r="GS247" s="112"/>
      <c r="GT247" s="112"/>
      <c r="GU247" s="112"/>
      <c r="GV247" s="112"/>
      <c r="GW247" s="112"/>
      <c r="GX247" s="112"/>
      <c r="GY247" s="112"/>
      <c r="GZ247" s="112"/>
      <c r="HA247" s="112"/>
      <c r="HB247" s="112"/>
      <c r="HC247" s="112"/>
      <c r="HD247" s="112"/>
      <c r="HE247" s="112"/>
      <c r="HF247" s="112"/>
      <c r="HG247" s="112"/>
      <c r="HH247" s="112"/>
      <c r="HI247" s="112"/>
      <c r="HJ247" s="112"/>
      <c r="HK247" s="112"/>
      <c r="HL247" s="112"/>
      <c r="HM247" s="112"/>
      <c r="HN247" s="112"/>
      <c r="HO247" s="112"/>
      <c r="HP247" s="112"/>
      <c r="HQ247" s="112"/>
      <c r="HR247" s="112"/>
      <c r="HS247" s="112"/>
      <c r="HT247" s="112"/>
      <c r="HU247" s="112"/>
      <c r="HV247" s="112"/>
      <c r="HW247" s="112"/>
      <c r="HX247" s="112"/>
      <c r="HY247" s="112"/>
      <c r="HZ247" s="112"/>
      <c r="IA247" s="112"/>
      <c r="IB247" s="112"/>
      <c r="IC247" s="112"/>
      <c r="ID247" s="112"/>
      <c r="IE247" s="112"/>
      <c r="IF247" s="112"/>
    </row>
    <row r="248" spans="1:240" s="91" customFormat="1" ht="31.5">
      <c r="A248" s="92">
        <v>1</v>
      </c>
      <c r="B248" s="485" t="s">
        <v>337</v>
      </c>
      <c r="C248" s="485"/>
      <c r="D248" s="485"/>
      <c r="E248" s="109" t="s">
        <v>524</v>
      </c>
      <c r="F248" s="27" t="s">
        <v>574</v>
      </c>
      <c r="G248" s="109" t="s">
        <v>6</v>
      </c>
      <c r="H248" s="129" t="s">
        <v>24</v>
      </c>
      <c r="I248" s="29">
        <v>2015</v>
      </c>
      <c r="J248" s="29">
        <v>2017</v>
      </c>
      <c r="K248" s="396" t="s">
        <v>338</v>
      </c>
      <c r="L248" s="128">
        <v>2958</v>
      </c>
      <c r="M248" s="128"/>
      <c r="N248" s="128">
        <v>2958</v>
      </c>
      <c r="O248" s="128">
        <v>1860</v>
      </c>
      <c r="P248" s="128"/>
      <c r="Q248" s="128">
        <v>1860</v>
      </c>
      <c r="R248" s="491">
        <v>740</v>
      </c>
      <c r="S248" s="491"/>
      <c r="T248" s="93">
        <v>740</v>
      </c>
      <c r="U248" s="109" t="s">
        <v>913</v>
      </c>
      <c r="V248" s="109" t="s">
        <v>625</v>
      </c>
    </row>
    <row r="249" spans="1:240" s="91" customFormat="1" ht="31.5">
      <c r="A249" s="92">
        <v>2</v>
      </c>
      <c r="B249" s="493" t="s">
        <v>339</v>
      </c>
      <c r="C249" s="493"/>
      <c r="D249" s="493"/>
      <c r="E249" s="109" t="s">
        <v>524</v>
      </c>
      <c r="F249" s="27" t="s">
        <v>574</v>
      </c>
      <c r="G249" s="109" t="s">
        <v>6</v>
      </c>
      <c r="H249" s="129" t="s">
        <v>24</v>
      </c>
      <c r="I249" s="29">
        <v>2015</v>
      </c>
      <c r="J249" s="29">
        <v>2017</v>
      </c>
      <c r="K249" s="490" t="s">
        <v>340</v>
      </c>
      <c r="L249" s="128">
        <v>3161</v>
      </c>
      <c r="M249" s="128"/>
      <c r="N249" s="128">
        <v>3161</v>
      </c>
      <c r="O249" s="128">
        <v>2000</v>
      </c>
      <c r="P249" s="128"/>
      <c r="Q249" s="128">
        <v>2000</v>
      </c>
      <c r="R249" s="491">
        <v>845</v>
      </c>
      <c r="S249" s="491"/>
      <c r="T249" s="93">
        <v>845</v>
      </c>
      <c r="U249" s="109" t="s">
        <v>758</v>
      </c>
      <c r="V249" s="109" t="s">
        <v>624</v>
      </c>
    </row>
    <row r="250" spans="1:240" s="91" customFormat="1" ht="47.25">
      <c r="A250" s="92">
        <v>3</v>
      </c>
      <c r="B250" s="493" t="s">
        <v>341</v>
      </c>
      <c r="C250" s="28" t="s">
        <v>601</v>
      </c>
      <c r="D250" s="100">
        <v>4133</v>
      </c>
      <c r="E250" s="109" t="s">
        <v>524</v>
      </c>
      <c r="F250" s="27" t="s">
        <v>574</v>
      </c>
      <c r="G250" s="109" t="s">
        <v>6</v>
      </c>
      <c r="H250" s="30" t="s">
        <v>57</v>
      </c>
      <c r="I250" s="29">
        <v>2015</v>
      </c>
      <c r="J250" s="29">
        <v>2017</v>
      </c>
      <c r="K250" s="490" t="s">
        <v>342</v>
      </c>
      <c r="L250" s="128">
        <v>4606</v>
      </c>
      <c r="M250" s="128"/>
      <c r="N250" s="128">
        <v>4606</v>
      </c>
      <c r="O250" s="128">
        <v>2540</v>
      </c>
      <c r="P250" s="128"/>
      <c r="Q250" s="128">
        <v>2540</v>
      </c>
      <c r="R250" s="491">
        <v>1605</v>
      </c>
      <c r="S250" s="491"/>
      <c r="T250" s="93">
        <v>1605</v>
      </c>
      <c r="U250" s="109" t="s">
        <v>899</v>
      </c>
      <c r="V250" s="495"/>
    </row>
    <row r="251" spans="1:240" s="91" customFormat="1" ht="53.25" customHeight="1">
      <c r="A251" s="92">
        <v>4</v>
      </c>
      <c r="B251" s="492" t="s">
        <v>348</v>
      </c>
      <c r="C251" s="28" t="s">
        <v>608</v>
      </c>
      <c r="D251" s="100">
        <v>3355</v>
      </c>
      <c r="E251" s="109" t="s">
        <v>524</v>
      </c>
      <c r="F251" s="27" t="s">
        <v>574</v>
      </c>
      <c r="G251" s="109" t="s">
        <v>6</v>
      </c>
      <c r="H251" s="28" t="s">
        <v>24</v>
      </c>
      <c r="I251" s="29">
        <v>2015</v>
      </c>
      <c r="J251" s="29">
        <v>2017</v>
      </c>
      <c r="K251" s="489" t="s">
        <v>528</v>
      </c>
      <c r="L251" s="128">
        <v>3380</v>
      </c>
      <c r="M251" s="128"/>
      <c r="N251" s="128">
        <v>3380</v>
      </c>
      <c r="O251" s="128">
        <v>2080</v>
      </c>
      <c r="P251" s="128"/>
      <c r="Q251" s="128">
        <v>2080</v>
      </c>
      <c r="R251" s="491">
        <v>1275</v>
      </c>
      <c r="S251" s="491"/>
      <c r="T251" s="93">
        <v>1275</v>
      </c>
      <c r="U251" s="109" t="s">
        <v>914</v>
      </c>
      <c r="V251" s="495"/>
    </row>
    <row r="252" spans="1:240" s="91" customFormat="1" ht="31.5">
      <c r="A252" s="92">
        <v>5</v>
      </c>
      <c r="B252" s="114" t="s">
        <v>360</v>
      </c>
      <c r="C252" s="114"/>
      <c r="D252" s="114"/>
      <c r="E252" s="109" t="s">
        <v>524</v>
      </c>
      <c r="F252" s="96" t="s">
        <v>575</v>
      </c>
      <c r="G252" s="109" t="s">
        <v>6</v>
      </c>
      <c r="H252" s="30" t="s">
        <v>57</v>
      </c>
      <c r="I252" s="29">
        <v>2016</v>
      </c>
      <c r="J252" s="29">
        <v>2018</v>
      </c>
      <c r="K252" s="247" t="s">
        <v>361</v>
      </c>
      <c r="L252" s="109">
        <v>3000</v>
      </c>
      <c r="M252" s="109"/>
      <c r="N252" s="109">
        <v>3000</v>
      </c>
      <c r="O252" s="93">
        <v>1382</v>
      </c>
      <c r="P252" s="93"/>
      <c r="Q252" s="93">
        <v>1382</v>
      </c>
      <c r="R252" s="168">
        <v>1318</v>
      </c>
      <c r="S252" s="168"/>
      <c r="T252" s="168">
        <v>600</v>
      </c>
      <c r="U252" s="477" t="s">
        <v>915</v>
      </c>
      <c r="V252" s="288"/>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3"/>
      <c r="AY252" s="113"/>
      <c r="AZ252" s="113"/>
      <c r="BA252" s="113"/>
      <c r="BB252" s="113"/>
      <c r="BC252" s="113"/>
      <c r="BD252" s="113"/>
      <c r="BE252" s="113"/>
      <c r="BF252" s="113"/>
      <c r="BG252" s="113"/>
      <c r="BH252" s="113"/>
      <c r="BI252" s="113"/>
      <c r="BJ252" s="113"/>
      <c r="BK252" s="113"/>
      <c r="BL252" s="113"/>
      <c r="BM252" s="113"/>
      <c r="BN252" s="113"/>
      <c r="BO252" s="113"/>
      <c r="BP252" s="113"/>
      <c r="BQ252" s="113"/>
      <c r="BR252" s="113"/>
      <c r="BS252" s="113"/>
      <c r="BT252" s="113"/>
      <c r="BU252" s="113"/>
      <c r="BV252" s="113"/>
      <c r="BW252" s="113"/>
      <c r="BX252" s="113"/>
      <c r="BY252" s="113"/>
      <c r="BZ252" s="113"/>
      <c r="CA252" s="113"/>
      <c r="CB252" s="113"/>
      <c r="CC252" s="113"/>
      <c r="CD252" s="113"/>
      <c r="CE252" s="113"/>
      <c r="CF252" s="113"/>
      <c r="CG252" s="113"/>
      <c r="CH252" s="113"/>
      <c r="CI252" s="113"/>
      <c r="CJ252" s="113"/>
      <c r="CK252" s="113"/>
      <c r="CL252" s="113"/>
      <c r="CM252" s="113"/>
      <c r="CN252" s="113"/>
      <c r="CO252" s="113"/>
      <c r="CP252" s="113"/>
      <c r="CQ252" s="113"/>
      <c r="CR252" s="113"/>
      <c r="CS252" s="113"/>
      <c r="CT252" s="113"/>
      <c r="CU252" s="113"/>
      <c r="CV252" s="113"/>
      <c r="CW252" s="113"/>
      <c r="CX252" s="113"/>
      <c r="CY252" s="113"/>
      <c r="CZ252" s="113"/>
      <c r="DA252" s="113"/>
      <c r="DB252" s="113"/>
      <c r="DC252" s="113"/>
      <c r="DD252" s="113"/>
      <c r="DE252" s="113"/>
      <c r="DF252" s="113"/>
      <c r="DG252" s="113"/>
      <c r="DH252" s="113"/>
      <c r="DI252" s="113"/>
      <c r="DJ252" s="113"/>
      <c r="DK252" s="113"/>
      <c r="DL252" s="113"/>
      <c r="DM252" s="113"/>
      <c r="DN252" s="113"/>
      <c r="DO252" s="113"/>
      <c r="DP252" s="113"/>
      <c r="DQ252" s="113"/>
      <c r="DR252" s="113"/>
      <c r="DS252" s="113"/>
      <c r="DT252" s="113"/>
      <c r="DU252" s="113"/>
      <c r="DV252" s="113"/>
      <c r="DW252" s="113"/>
      <c r="DX252" s="113"/>
      <c r="DY252" s="113"/>
      <c r="DZ252" s="113"/>
      <c r="EA252" s="113"/>
      <c r="EB252" s="113"/>
      <c r="EC252" s="113"/>
      <c r="ED252" s="113"/>
      <c r="EE252" s="113"/>
      <c r="EF252" s="113"/>
      <c r="EG252" s="113"/>
      <c r="EH252" s="113"/>
      <c r="EI252" s="113"/>
      <c r="EJ252" s="113"/>
      <c r="EK252" s="113"/>
      <c r="EL252" s="113"/>
      <c r="EM252" s="113"/>
      <c r="EN252" s="113"/>
      <c r="EO252" s="113"/>
      <c r="EP252" s="113"/>
      <c r="EQ252" s="113"/>
      <c r="ER252" s="113"/>
      <c r="ES252" s="113"/>
      <c r="ET252" s="113"/>
      <c r="EU252" s="113"/>
      <c r="EV252" s="113"/>
      <c r="EW252" s="113"/>
      <c r="EX252" s="113"/>
      <c r="EY252" s="113"/>
      <c r="EZ252" s="113"/>
      <c r="FA252" s="113"/>
      <c r="FB252" s="113"/>
      <c r="FC252" s="113"/>
      <c r="FD252" s="113"/>
      <c r="FE252" s="113"/>
      <c r="FF252" s="113"/>
      <c r="FG252" s="113"/>
      <c r="FH252" s="113"/>
      <c r="FI252" s="113"/>
      <c r="FJ252" s="113"/>
      <c r="FK252" s="113"/>
      <c r="FL252" s="113"/>
      <c r="FM252" s="113"/>
      <c r="FN252" s="113"/>
      <c r="FO252" s="113"/>
      <c r="FP252" s="113"/>
      <c r="FQ252" s="113"/>
      <c r="FR252" s="113"/>
      <c r="FS252" s="113"/>
      <c r="FT252" s="113"/>
      <c r="FU252" s="113"/>
      <c r="FV252" s="113"/>
      <c r="FW252" s="113"/>
      <c r="FX252" s="113"/>
      <c r="FY252" s="113"/>
      <c r="FZ252" s="113"/>
      <c r="GA252" s="113"/>
      <c r="GB252" s="113"/>
      <c r="GC252" s="113"/>
      <c r="GD252" s="113"/>
      <c r="GE252" s="113"/>
      <c r="GF252" s="113"/>
      <c r="GG252" s="113"/>
      <c r="GH252" s="113"/>
      <c r="GI252" s="113"/>
      <c r="GJ252" s="113"/>
      <c r="GK252" s="113"/>
      <c r="GL252" s="113"/>
      <c r="GM252" s="113"/>
      <c r="GN252" s="113"/>
      <c r="GO252" s="113"/>
      <c r="GP252" s="113"/>
      <c r="GQ252" s="113"/>
      <c r="GR252" s="113"/>
      <c r="GS252" s="113"/>
      <c r="GT252" s="113"/>
      <c r="GU252" s="113"/>
      <c r="GV252" s="113"/>
      <c r="GW252" s="113"/>
      <c r="GX252" s="113"/>
      <c r="GY252" s="113"/>
      <c r="GZ252" s="113"/>
      <c r="HA252" s="113"/>
      <c r="HB252" s="113"/>
      <c r="HC252" s="113"/>
      <c r="HD252" s="113"/>
      <c r="HE252" s="113"/>
      <c r="HF252" s="113"/>
      <c r="HG252" s="113"/>
      <c r="HH252" s="113"/>
      <c r="HI252" s="113"/>
      <c r="HJ252" s="113"/>
      <c r="HK252" s="113"/>
      <c r="HL252" s="113"/>
      <c r="HM252" s="113"/>
      <c r="HN252" s="113"/>
      <c r="HO252" s="113"/>
      <c r="HP252" s="113"/>
      <c r="HQ252" s="113"/>
      <c r="HR252" s="113"/>
      <c r="HS252" s="113"/>
      <c r="HT252" s="113"/>
      <c r="HU252" s="113"/>
      <c r="HV252" s="113"/>
      <c r="HW252" s="113"/>
      <c r="HX252" s="113"/>
      <c r="HY252" s="113"/>
      <c r="HZ252" s="113"/>
      <c r="IA252" s="113"/>
      <c r="IB252" s="113"/>
      <c r="IC252" s="113"/>
      <c r="ID252" s="113"/>
      <c r="IE252" s="113"/>
      <c r="IF252" s="113"/>
    </row>
    <row r="253" spans="1:240" s="91" customFormat="1" ht="38.25" customHeight="1">
      <c r="A253" s="92">
        <v>6</v>
      </c>
      <c r="B253" s="248" t="s">
        <v>368</v>
      </c>
      <c r="C253" s="248"/>
      <c r="D253" s="248"/>
      <c r="E253" s="109" t="s">
        <v>524</v>
      </c>
      <c r="F253" s="96" t="s">
        <v>575</v>
      </c>
      <c r="G253" s="109" t="s">
        <v>6</v>
      </c>
      <c r="H253" s="485" t="s">
        <v>95</v>
      </c>
      <c r="I253" s="29">
        <v>2016</v>
      </c>
      <c r="J253" s="29">
        <v>2018</v>
      </c>
      <c r="K253" s="496" t="s">
        <v>369</v>
      </c>
      <c r="L253" s="93">
        <v>2500</v>
      </c>
      <c r="M253" s="93"/>
      <c r="N253" s="93">
        <v>2500</v>
      </c>
      <c r="O253" s="93">
        <v>975</v>
      </c>
      <c r="P253" s="93"/>
      <c r="Q253" s="93">
        <v>975</v>
      </c>
      <c r="R253" s="109">
        <v>1275</v>
      </c>
      <c r="S253" s="109"/>
      <c r="T253" s="109">
        <v>630</v>
      </c>
      <c r="U253" s="109" t="s">
        <v>785</v>
      </c>
      <c r="V253" s="288"/>
    </row>
    <row r="254" spans="1:240" s="155" customFormat="1" ht="36.75" customHeight="1">
      <c r="A254" s="92">
        <v>7</v>
      </c>
      <c r="B254" s="248" t="s">
        <v>370</v>
      </c>
      <c r="C254" s="248"/>
      <c r="D254" s="248"/>
      <c r="E254" s="109" t="s">
        <v>524</v>
      </c>
      <c r="F254" s="96" t="s">
        <v>575</v>
      </c>
      <c r="G254" s="109" t="s">
        <v>6</v>
      </c>
      <c r="H254" s="114" t="s">
        <v>15</v>
      </c>
      <c r="I254" s="29">
        <v>2016</v>
      </c>
      <c r="J254" s="29">
        <v>2018</v>
      </c>
      <c r="K254" s="496" t="s">
        <v>371</v>
      </c>
      <c r="L254" s="128">
        <v>3500</v>
      </c>
      <c r="M254" s="128"/>
      <c r="N254" s="128">
        <v>3500</v>
      </c>
      <c r="O254" s="93">
        <v>1375</v>
      </c>
      <c r="P254" s="93"/>
      <c r="Q254" s="93">
        <v>1375</v>
      </c>
      <c r="R254" s="109">
        <v>1775</v>
      </c>
      <c r="S254" s="109"/>
      <c r="T254" s="168">
        <v>1170</v>
      </c>
      <c r="U254" s="477" t="s">
        <v>904</v>
      </c>
      <c r="V254" s="288"/>
      <c r="W254" s="91"/>
      <c r="X254" s="91"/>
      <c r="Y254" s="91"/>
      <c r="Z254" s="91"/>
      <c r="AA254" s="91"/>
      <c r="AB254" s="91"/>
      <c r="AC254" s="91"/>
      <c r="AD254" s="91"/>
      <c r="AE254" s="91"/>
      <c r="AF254" s="91"/>
      <c r="AG254" s="91"/>
      <c r="AH254" s="91"/>
      <c r="AI254" s="91"/>
      <c r="AJ254" s="91"/>
      <c r="AK254" s="91"/>
      <c r="AL254" s="91"/>
      <c r="AM254" s="91"/>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1"/>
      <c r="BR254" s="91"/>
      <c r="BS254" s="91"/>
      <c r="BT254" s="91"/>
      <c r="BU254" s="91"/>
      <c r="BV254" s="91"/>
      <c r="BW254" s="91"/>
      <c r="BX254" s="91"/>
      <c r="BY254" s="91"/>
      <c r="BZ254" s="91"/>
      <c r="CA254" s="91"/>
      <c r="CB254" s="91"/>
      <c r="CC254" s="91"/>
      <c r="CD254" s="91"/>
      <c r="CE254" s="91"/>
      <c r="CF254" s="91"/>
      <c r="CG254" s="91"/>
      <c r="CH254" s="91"/>
      <c r="CI254" s="91"/>
      <c r="CJ254" s="91"/>
      <c r="CK254" s="91"/>
      <c r="CL254" s="91"/>
      <c r="CM254" s="91"/>
      <c r="CN254" s="91"/>
      <c r="CO254" s="91"/>
      <c r="CP254" s="91"/>
      <c r="CQ254" s="91"/>
      <c r="CR254" s="91"/>
      <c r="CS254" s="91"/>
      <c r="CT254" s="91"/>
      <c r="CU254" s="91"/>
      <c r="CV254" s="91"/>
      <c r="CW254" s="91"/>
      <c r="CX254" s="91"/>
      <c r="CY254" s="91"/>
      <c r="CZ254" s="91"/>
      <c r="DA254" s="91"/>
      <c r="DB254" s="91"/>
      <c r="DC254" s="91"/>
      <c r="DD254" s="91"/>
      <c r="DE254" s="91"/>
      <c r="DF254" s="91"/>
      <c r="DG254" s="91"/>
      <c r="DH254" s="91"/>
      <c r="DI254" s="91"/>
      <c r="DJ254" s="91"/>
      <c r="DK254" s="91"/>
      <c r="DL254" s="91"/>
      <c r="DM254" s="91"/>
      <c r="DN254" s="91"/>
      <c r="DO254" s="91"/>
      <c r="DP254" s="91"/>
      <c r="DQ254" s="91"/>
      <c r="DR254" s="91"/>
      <c r="DS254" s="91"/>
      <c r="DT254" s="91"/>
      <c r="DU254" s="91"/>
      <c r="DV254" s="91"/>
      <c r="DW254" s="91"/>
      <c r="DX254" s="91"/>
      <c r="DY254" s="91"/>
      <c r="DZ254" s="91"/>
      <c r="EA254" s="91"/>
      <c r="EB254" s="91"/>
      <c r="EC254" s="91"/>
      <c r="ED254" s="91"/>
      <c r="EE254" s="91"/>
      <c r="EF254" s="91"/>
      <c r="EG254" s="91"/>
      <c r="EH254" s="91"/>
      <c r="EI254" s="91"/>
      <c r="EJ254" s="91"/>
      <c r="EK254" s="91"/>
      <c r="EL254" s="91"/>
      <c r="EM254" s="91"/>
      <c r="EN254" s="91"/>
      <c r="EO254" s="91"/>
      <c r="EP254" s="91"/>
      <c r="EQ254" s="91"/>
      <c r="ER254" s="91"/>
      <c r="ES254" s="91"/>
      <c r="ET254" s="91"/>
      <c r="EU254" s="91"/>
      <c r="EV254" s="91"/>
      <c r="EW254" s="91"/>
      <c r="EX254" s="91"/>
      <c r="EY254" s="91"/>
      <c r="EZ254" s="91"/>
      <c r="FA254" s="91"/>
      <c r="FB254" s="91"/>
      <c r="FC254" s="91"/>
      <c r="FD254" s="91"/>
      <c r="FE254" s="91"/>
      <c r="FF254" s="91"/>
      <c r="FG254" s="91"/>
      <c r="FH254" s="91"/>
      <c r="FI254" s="91"/>
      <c r="FJ254" s="91"/>
      <c r="FK254" s="91"/>
      <c r="FL254" s="91"/>
      <c r="FM254" s="91"/>
      <c r="FN254" s="91"/>
      <c r="FO254" s="91"/>
      <c r="FP254" s="91"/>
      <c r="FQ254" s="91"/>
      <c r="FR254" s="91"/>
      <c r="FS254" s="91"/>
      <c r="FT254" s="91"/>
      <c r="FU254" s="91"/>
      <c r="FV254" s="91"/>
      <c r="FW254" s="91"/>
      <c r="FX254" s="91"/>
      <c r="FY254" s="91"/>
      <c r="FZ254" s="91"/>
      <c r="GA254" s="91"/>
      <c r="GB254" s="91"/>
      <c r="GC254" s="91"/>
      <c r="GD254" s="91"/>
      <c r="GE254" s="91"/>
      <c r="GF254" s="91"/>
      <c r="GG254" s="91"/>
      <c r="GH254" s="91"/>
      <c r="GI254" s="91"/>
      <c r="GJ254" s="91"/>
      <c r="GK254" s="91"/>
      <c r="GL254" s="91"/>
      <c r="GM254" s="91"/>
      <c r="GN254" s="91"/>
      <c r="GO254" s="91"/>
      <c r="GP254" s="91"/>
      <c r="GQ254" s="91"/>
      <c r="GR254" s="91"/>
      <c r="GS254" s="91"/>
      <c r="GT254" s="91"/>
      <c r="GU254" s="91"/>
      <c r="GV254" s="91"/>
      <c r="GW254" s="91"/>
      <c r="GX254" s="91"/>
      <c r="GY254" s="91"/>
      <c r="GZ254" s="91"/>
      <c r="HA254" s="91"/>
      <c r="HB254" s="91"/>
      <c r="HC254" s="91"/>
      <c r="HD254" s="91"/>
      <c r="HE254" s="91"/>
      <c r="HF254" s="91"/>
      <c r="HG254" s="91"/>
      <c r="HH254" s="91"/>
      <c r="HI254" s="91"/>
      <c r="HJ254" s="91"/>
      <c r="HK254" s="91"/>
      <c r="HL254" s="91"/>
      <c r="HM254" s="91"/>
      <c r="HN254" s="91"/>
      <c r="HO254" s="91"/>
      <c r="HP254" s="91"/>
      <c r="HQ254" s="91"/>
      <c r="HR254" s="91"/>
      <c r="HS254" s="91"/>
      <c r="HT254" s="91"/>
      <c r="HU254" s="91"/>
      <c r="HV254" s="91"/>
      <c r="HW254" s="91"/>
      <c r="HX254" s="91"/>
      <c r="HY254" s="91"/>
      <c r="HZ254" s="91"/>
      <c r="IA254" s="91"/>
      <c r="IB254" s="91"/>
      <c r="IC254" s="91"/>
      <c r="ID254" s="91"/>
      <c r="IE254" s="91"/>
      <c r="IF254" s="91"/>
    </row>
    <row r="255" spans="1:240" s="91" customFormat="1" ht="25.5">
      <c r="A255" s="92">
        <v>8</v>
      </c>
      <c r="B255" s="114" t="s">
        <v>510</v>
      </c>
      <c r="C255" s="114"/>
      <c r="D255" s="114"/>
      <c r="E255" s="109" t="s">
        <v>524</v>
      </c>
      <c r="F255" s="96" t="s">
        <v>575</v>
      </c>
      <c r="G255" s="109" t="s">
        <v>6</v>
      </c>
      <c r="H255" s="485" t="s">
        <v>101</v>
      </c>
      <c r="I255" s="29">
        <v>2016</v>
      </c>
      <c r="J255" s="29">
        <v>2018</v>
      </c>
      <c r="K255" s="247" t="s">
        <v>373</v>
      </c>
      <c r="L255" s="93">
        <v>2815</v>
      </c>
      <c r="M255" s="93"/>
      <c r="N255" s="93">
        <v>2815</v>
      </c>
      <c r="O255" s="93">
        <v>985</v>
      </c>
      <c r="P255" s="93"/>
      <c r="Q255" s="93">
        <v>985</v>
      </c>
      <c r="R255" s="109">
        <v>1548.5</v>
      </c>
      <c r="S255" s="109"/>
      <c r="T255" s="168">
        <v>760</v>
      </c>
      <c r="U255" s="477" t="s">
        <v>916</v>
      </c>
      <c r="V255" s="109"/>
      <c r="W255" s="113"/>
      <c r="X255" s="113"/>
      <c r="Y255" s="113"/>
      <c r="Z255" s="113"/>
      <c r="AA255" s="113"/>
      <c r="AB255" s="113"/>
      <c r="AC255" s="113"/>
      <c r="AD255" s="113"/>
      <c r="AE255" s="113"/>
      <c r="AF255" s="113"/>
      <c r="AG255" s="113"/>
      <c r="AH255" s="113"/>
      <c r="AI255" s="113"/>
      <c r="AJ255" s="113"/>
      <c r="AK255" s="113"/>
      <c r="AL255" s="113"/>
      <c r="AM255" s="113"/>
      <c r="AN255" s="113"/>
      <c r="AO255" s="113"/>
      <c r="AP255" s="113"/>
      <c r="AQ255" s="113"/>
      <c r="AR255" s="113"/>
      <c r="AS255" s="113"/>
      <c r="AT255" s="113"/>
      <c r="AU255" s="113"/>
      <c r="AV255" s="113"/>
      <c r="AW255" s="113"/>
      <c r="AX255" s="113"/>
      <c r="AY255" s="113"/>
      <c r="AZ255" s="113"/>
      <c r="BA255" s="113"/>
      <c r="BB255" s="113"/>
      <c r="BC255" s="113"/>
      <c r="BD255" s="113"/>
      <c r="BE255" s="113"/>
      <c r="BF255" s="113"/>
      <c r="BG255" s="113"/>
      <c r="BH255" s="113"/>
      <c r="BI255" s="113"/>
      <c r="BJ255" s="113"/>
      <c r="BK255" s="113"/>
      <c r="BL255" s="113"/>
      <c r="BM255" s="113"/>
      <c r="BN255" s="113"/>
      <c r="BO255" s="113"/>
      <c r="BP255" s="113"/>
      <c r="BQ255" s="113"/>
      <c r="BR255" s="113"/>
      <c r="BS255" s="113"/>
      <c r="BT255" s="113"/>
      <c r="BU255" s="113"/>
      <c r="BV255" s="113"/>
      <c r="BW255" s="113"/>
      <c r="BX255" s="113"/>
      <c r="BY255" s="113"/>
      <c r="BZ255" s="113"/>
      <c r="CA255" s="113"/>
      <c r="CB255" s="113"/>
      <c r="CC255" s="113"/>
      <c r="CD255" s="113"/>
      <c r="CE255" s="113"/>
      <c r="CF255" s="113"/>
      <c r="CG255" s="113"/>
      <c r="CH255" s="113"/>
      <c r="CI255" s="113"/>
      <c r="CJ255" s="113"/>
      <c r="CK255" s="113"/>
      <c r="CL255" s="113"/>
      <c r="CM255" s="113"/>
      <c r="CN255" s="113"/>
      <c r="CO255" s="113"/>
      <c r="CP255" s="113"/>
      <c r="CQ255" s="113"/>
      <c r="CR255" s="113"/>
      <c r="CS255" s="113"/>
      <c r="CT255" s="113"/>
      <c r="CU255" s="113"/>
      <c r="CV255" s="113"/>
      <c r="CW255" s="113"/>
      <c r="CX255" s="113"/>
      <c r="CY255" s="113"/>
      <c r="CZ255" s="113"/>
      <c r="DA255" s="113"/>
      <c r="DB255" s="113"/>
      <c r="DC255" s="113"/>
      <c r="DD255" s="113"/>
      <c r="DE255" s="113"/>
      <c r="DF255" s="113"/>
      <c r="DG255" s="113"/>
      <c r="DH255" s="113"/>
      <c r="DI255" s="113"/>
      <c r="DJ255" s="113"/>
      <c r="DK255" s="113"/>
      <c r="DL255" s="113"/>
      <c r="DM255" s="113"/>
      <c r="DN255" s="113"/>
      <c r="DO255" s="113"/>
      <c r="DP255" s="113"/>
      <c r="DQ255" s="113"/>
      <c r="DR255" s="113"/>
      <c r="DS255" s="113"/>
      <c r="DT255" s="113"/>
      <c r="DU255" s="113"/>
      <c r="DV255" s="113"/>
      <c r="DW255" s="113"/>
      <c r="DX255" s="113"/>
      <c r="DY255" s="113"/>
      <c r="DZ255" s="113"/>
      <c r="EA255" s="113"/>
      <c r="EB255" s="113"/>
      <c r="EC255" s="113"/>
      <c r="ED255" s="113"/>
      <c r="EE255" s="113"/>
      <c r="EF255" s="113"/>
      <c r="EG255" s="113"/>
      <c r="EH255" s="113"/>
      <c r="EI255" s="113"/>
      <c r="EJ255" s="113"/>
      <c r="EK255" s="113"/>
      <c r="EL255" s="113"/>
      <c r="EM255" s="113"/>
      <c r="EN255" s="113"/>
      <c r="EO255" s="113"/>
      <c r="EP255" s="113"/>
      <c r="EQ255" s="113"/>
      <c r="ER255" s="113"/>
      <c r="ES255" s="113"/>
      <c r="ET255" s="113"/>
      <c r="EU255" s="113"/>
      <c r="EV255" s="113"/>
      <c r="EW255" s="113"/>
      <c r="EX255" s="113"/>
      <c r="EY255" s="113"/>
      <c r="EZ255" s="113"/>
      <c r="FA255" s="113"/>
      <c r="FB255" s="113"/>
      <c r="FC255" s="113"/>
      <c r="FD255" s="113"/>
      <c r="FE255" s="113"/>
      <c r="FF255" s="113"/>
      <c r="FG255" s="113"/>
      <c r="FH255" s="113"/>
      <c r="FI255" s="113"/>
      <c r="FJ255" s="113"/>
      <c r="FK255" s="113"/>
      <c r="FL255" s="113"/>
      <c r="FM255" s="113"/>
      <c r="FN255" s="113"/>
      <c r="FO255" s="113"/>
      <c r="FP255" s="113"/>
      <c r="FQ255" s="113"/>
      <c r="FR255" s="113"/>
      <c r="FS255" s="113"/>
      <c r="FT255" s="113"/>
      <c r="FU255" s="113"/>
      <c r="FV255" s="113"/>
      <c r="FW255" s="113"/>
      <c r="FX255" s="113"/>
      <c r="FY255" s="113"/>
      <c r="FZ255" s="113"/>
      <c r="GA255" s="113"/>
      <c r="GB255" s="113"/>
      <c r="GC255" s="113"/>
      <c r="GD255" s="113"/>
      <c r="GE255" s="113"/>
      <c r="GF255" s="113"/>
      <c r="GG255" s="113"/>
      <c r="GH255" s="113"/>
      <c r="GI255" s="113"/>
      <c r="GJ255" s="113"/>
      <c r="GK255" s="113"/>
      <c r="GL255" s="113"/>
      <c r="GM255" s="113"/>
      <c r="GN255" s="113"/>
      <c r="GO255" s="113"/>
      <c r="GP255" s="113"/>
      <c r="GQ255" s="113"/>
      <c r="GR255" s="113"/>
      <c r="GS255" s="113"/>
      <c r="GT255" s="113"/>
      <c r="GU255" s="113"/>
      <c r="GV255" s="113"/>
      <c r="GW255" s="113"/>
      <c r="GX255" s="113"/>
      <c r="GY255" s="113"/>
      <c r="GZ255" s="113"/>
      <c r="HA255" s="113"/>
      <c r="HB255" s="113"/>
      <c r="HC255" s="113"/>
      <c r="HD255" s="113"/>
      <c r="HE255" s="113"/>
      <c r="HF255" s="113"/>
      <c r="HG255" s="113"/>
      <c r="HH255" s="113"/>
      <c r="HI255" s="113"/>
      <c r="HJ255" s="113"/>
      <c r="HK255" s="113"/>
      <c r="HL255" s="113"/>
      <c r="HM255" s="113"/>
      <c r="HN255" s="113"/>
      <c r="HO255" s="113"/>
      <c r="HP255" s="113"/>
      <c r="HQ255" s="113"/>
      <c r="HR255" s="113"/>
      <c r="HS255" s="113"/>
      <c r="HT255" s="113"/>
      <c r="HU255" s="113"/>
      <c r="HV255" s="113"/>
      <c r="HW255" s="113"/>
      <c r="HX255" s="113"/>
      <c r="HY255" s="113"/>
      <c r="HZ255" s="113"/>
      <c r="IA255" s="113"/>
      <c r="IB255" s="113"/>
      <c r="IC255" s="113"/>
      <c r="ID255" s="113"/>
      <c r="IE255" s="113"/>
      <c r="IF255" s="113"/>
    </row>
    <row r="256" spans="1:240" s="91" customFormat="1" ht="31.5">
      <c r="A256" s="92">
        <v>9</v>
      </c>
      <c r="B256" s="248" t="s">
        <v>374</v>
      </c>
      <c r="C256" s="248"/>
      <c r="D256" s="248"/>
      <c r="E256" s="109" t="s">
        <v>524</v>
      </c>
      <c r="F256" s="96" t="s">
        <v>575</v>
      </c>
      <c r="G256" s="495"/>
      <c r="H256" s="25" t="s">
        <v>10</v>
      </c>
      <c r="I256" s="29">
        <v>2016</v>
      </c>
      <c r="J256" s="29">
        <v>2018</v>
      </c>
      <c r="K256" s="496" t="s">
        <v>375</v>
      </c>
      <c r="L256" s="93">
        <v>4200</v>
      </c>
      <c r="M256" s="93"/>
      <c r="N256" s="93">
        <v>4200</v>
      </c>
      <c r="O256" s="93">
        <v>1603</v>
      </c>
      <c r="P256" s="93"/>
      <c r="Q256" s="93">
        <v>1603</v>
      </c>
      <c r="R256" s="168">
        <v>2177</v>
      </c>
      <c r="S256" s="168"/>
      <c r="T256" s="168">
        <v>1000</v>
      </c>
      <c r="U256" s="76" t="s">
        <v>917</v>
      </c>
      <c r="V256" s="495"/>
    </row>
    <row r="257" spans="1:240" s="113" customFormat="1" ht="31.5">
      <c r="A257" s="92">
        <v>10</v>
      </c>
      <c r="B257" s="114" t="s">
        <v>376</v>
      </c>
      <c r="C257" s="114"/>
      <c r="D257" s="114"/>
      <c r="E257" s="109" t="s">
        <v>524</v>
      </c>
      <c r="F257" s="96" t="s">
        <v>575</v>
      </c>
      <c r="G257" s="495"/>
      <c r="H257" s="25" t="s">
        <v>57</v>
      </c>
      <c r="I257" s="29">
        <v>2016</v>
      </c>
      <c r="J257" s="29">
        <v>2018</v>
      </c>
      <c r="K257" s="247" t="s">
        <v>377</v>
      </c>
      <c r="L257" s="128">
        <v>4000</v>
      </c>
      <c r="M257" s="128"/>
      <c r="N257" s="128">
        <v>4000</v>
      </c>
      <c r="O257" s="128">
        <v>1550</v>
      </c>
      <c r="P257" s="128"/>
      <c r="Q257" s="128">
        <v>1550</v>
      </c>
      <c r="R257" s="109">
        <v>2050</v>
      </c>
      <c r="S257" s="109"/>
      <c r="T257" s="109">
        <v>1000</v>
      </c>
      <c r="U257" s="76" t="s">
        <v>897</v>
      </c>
      <c r="V257" s="495"/>
      <c r="W257" s="155"/>
      <c r="X257" s="155"/>
      <c r="Y257" s="155"/>
      <c r="Z257" s="155"/>
      <c r="AA257" s="155"/>
      <c r="AB257" s="155"/>
      <c r="AC257" s="155"/>
      <c r="AD257" s="155"/>
      <c r="AE257" s="155"/>
      <c r="AF257" s="155"/>
      <c r="AG257" s="155"/>
      <c r="AH257" s="155"/>
      <c r="AI257" s="155"/>
      <c r="AJ257" s="155"/>
      <c r="AK257" s="155"/>
      <c r="AL257" s="155"/>
      <c r="AM257" s="155"/>
      <c r="AN257" s="155"/>
      <c r="AO257" s="155"/>
      <c r="AP257" s="155"/>
      <c r="AQ257" s="155"/>
      <c r="AR257" s="155"/>
      <c r="AS257" s="155"/>
      <c r="AT257" s="155"/>
      <c r="AU257" s="155"/>
      <c r="AV257" s="155"/>
      <c r="AW257" s="155"/>
      <c r="AX257" s="155"/>
      <c r="AY257" s="155"/>
      <c r="AZ257" s="155"/>
      <c r="BA257" s="155"/>
      <c r="BB257" s="155"/>
      <c r="BC257" s="155"/>
      <c r="BD257" s="155"/>
      <c r="BE257" s="155"/>
      <c r="BF257" s="155"/>
      <c r="BG257" s="155"/>
      <c r="BH257" s="155"/>
      <c r="BI257" s="155"/>
      <c r="BJ257" s="155"/>
      <c r="BK257" s="155"/>
      <c r="BL257" s="155"/>
      <c r="BM257" s="155"/>
      <c r="BN257" s="155"/>
      <c r="BO257" s="155"/>
      <c r="BP257" s="155"/>
      <c r="BQ257" s="155"/>
      <c r="BR257" s="155"/>
      <c r="BS257" s="155"/>
      <c r="BT257" s="155"/>
      <c r="BU257" s="155"/>
      <c r="BV257" s="155"/>
      <c r="BW257" s="155"/>
      <c r="BX257" s="155"/>
      <c r="BY257" s="155"/>
      <c r="BZ257" s="155"/>
      <c r="CA257" s="155"/>
      <c r="CB257" s="155"/>
      <c r="CC257" s="155"/>
      <c r="CD257" s="155"/>
      <c r="CE257" s="155"/>
      <c r="CF257" s="155"/>
      <c r="CG257" s="155"/>
      <c r="CH257" s="155"/>
      <c r="CI257" s="155"/>
      <c r="CJ257" s="155"/>
      <c r="CK257" s="155"/>
      <c r="CL257" s="155"/>
      <c r="CM257" s="155"/>
      <c r="CN257" s="155"/>
      <c r="CO257" s="155"/>
      <c r="CP257" s="155"/>
      <c r="CQ257" s="155"/>
      <c r="CR257" s="155"/>
      <c r="CS257" s="155"/>
      <c r="CT257" s="155"/>
      <c r="CU257" s="155"/>
      <c r="CV257" s="155"/>
      <c r="CW257" s="155"/>
      <c r="CX257" s="155"/>
      <c r="CY257" s="155"/>
      <c r="CZ257" s="155"/>
      <c r="DA257" s="155"/>
      <c r="DB257" s="155"/>
      <c r="DC257" s="155"/>
      <c r="DD257" s="155"/>
      <c r="DE257" s="155"/>
      <c r="DF257" s="155"/>
      <c r="DG257" s="155"/>
      <c r="DH257" s="155"/>
      <c r="DI257" s="155"/>
      <c r="DJ257" s="155"/>
      <c r="DK257" s="155"/>
      <c r="DL257" s="155"/>
      <c r="DM257" s="155"/>
      <c r="DN257" s="155"/>
      <c r="DO257" s="155"/>
      <c r="DP257" s="155"/>
      <c r="DQ257" s="155"/>
      <c r="DR257" s="155"/>
      <c r="DS257" s="155"/>
      <c r="DT257" s="155"/>
      <c r="DU257" s="155"/>
      <c r="DV257" s="155"/>
      <c r="DW257" s="155"/>
      <c r="DX257" s="155"/>
      <c r="DY257" s="155"/>
      <c r="DZ257" s="155"/>
      <c r="EA257" s="155"/>
      <c r="EB257" s="155"/>
      <c r="EC257" s="155"/>
      <c r="ED257" s="155"/>
      <c r="EE257" s="155"/>
      <c r="EF257" s="155"/>
      <c r="EG257" s="155"/>
      <c r="EH257" s="155"/>
      <c r="EI257" s="155"/>
      <c r="EJ257" s="155"/>
      <c r="EK257" s="155"/>
      <c r="EL257" s="155"/>
      <c r="EM257" s="155"/>
      <c r="EN257" s="155"/>
      <c r="EO257" s="155"/>
      <c r="EP257" s="155"/>
      <c r="EQ257" s="155"/>
      <c r="ER257" s="155"/>
      <c r="ES257" s="155"/>
      <c r="ET257" s="155"/>
      <c r="EU257" s="155"/>
      <c r="EV257" s="155"/>
      <c r="EW257" s="155"/>
      <c r="EX257" s="155"/>
      <c r="EY257" s="155"/>
      <c r="EZ257" s="155"/>
      <c r="FA257" s="155"/>
      <c r="FB257" s="155"/>
      <c r="FC257" s="155"/>
      <c r="FD257" s="155"/>
      <c r="FE257" s="155"/>
      <c r="FF257" s="155"/>
      <c r="FG257" s="155"/>
      <c r="FH257" s="155"/>
      <c r="FI257" s="155"/>
      <c r="FJ257" s="155"/>
      <c r="FK257" s="155"/>
      <c r="FL257" s="155"/>
      <c r="FM257" s="155"/>
      <c r="FN257" s="155"/>
      <c r="FO257" s="155"/>
      <c r="FP257" s="155"/>
      <c r="FQ257" s="155"/>
      <c r="FR257" s="155"/>
      <c r="FS257" s="155"/>
      <c r="FT257" s="155"/>
      <c r="FU257" s="155"/>
      <c r="FV257" s="155"/>
      <c r="FW257" s="155"/>
      <c r="FX257" s="155"/>
      <c r="FY257" s="155"/>
      <c r="FZ257" s="155"/>
      <c r="GA257" s="155"/>
      <c r="GB257" s="155"/>
      <c r="GC257" s="155"/>
      <c r="GD257" s="155"/>
      <c r="GE257" s="155"/>
      <c r="GF257" s="155"/>
      <c r="GG257" s="155"/>
      <c r="GH257" s="155"/>
      <c r="GI257" s="155"/>
      <c r="GJ257" s="155"/>
      <c r="GK257" s="155"/>
      <c r="GL257" s="155"/>
      <c r="GM257" s="155"/>
      <c r="GN257" s="155"/>
      <c r="GO257" s="155"/>
      <c r="GP257" s="155"/>
      <c r="GQ257" s="155"/>
      <c r="GR257" s="155"/>
      <c r="GS257" s="155"/>
      <c r="GT257" s="155"/>
      <c r="GU257" s="155"/>
      <c r="GV257" s="155"/>
      <c r="GW257" s="155"/>
      <c r="GX257" s="155"/>
      <c r="GY257" s="155"/>
      <c r="GZ257" s="155"/>
      <c r="HA257" s="155"/>
      <c r="HB257" s="155"/>
      <c r="HC257" s="155"/>
      <c r="HD257" s="155"/>
      <c r="HE257" s="155"/>
      <c r="HF257" s="155"/>
      <c r="HG257" s="155"/>
      <c r="HH257" s="155"/>
      <c r="HI257" s="155"/>
      <c r="HJ257" s="155"/>
      <c r="HK257" s="155"/>
      <c r="HL257" s="155"/>
      <c r="HM257" s="155"/>
      <c r="HN257" s="155"/>
      <c r="HO257" s="155"/>
      <c r="HP257" s="155"/>
      <c r="HQ257" s="155"/>
      <c r="HR257" s="155"/>
      <c r="HS257" s="155"/>
      <c r="HT257" s="155"/>
      <c r="HU257" s="155"/>
      <c r="HV257" s="155"/>
      <c r="HW257" s="155"/>
      <c r="HX257" s="155"/>
      <c r="HY257" s="155"/>
      <c r="HZ257" s="155"/>
      <c r="IA257" s="155"/>
      <c r="IB257" s="155"/>
      <c r="IC257" s="155"/>
      <c r="ID257" s="155"/>
      <c r="IE257" s="155"/>
      <c r="IF257" s="155"/>
    </row>
    <row r="258" spans="1:240" s="113" customFormat="1" ht="31.5">
      <c r="A258" s="92">
        <v>11</v>
      </c>
      <c r="B258" s="248" t="s">
        <v>396</v>
      </c>
      <c r="C258" s="248"/>
      <c r="D258" s="248"/>
      <c r="E258" s="109" t="s">
        <v>524</v>
      </c>
      <c r="F258" s="96" t="s">
        <v>575</v>
      </c>
      <c r="G258" s="495"/>
      <c r="H258" s="25" t="s">
        <v>10</v>
      </c>
      <c r="I258" s="29">
        <v>2016</v>
      </c>
      <c r="J258" s="29">
        <v>2018</v>
      </c>
      <c r="K258" s="496" t="s">
        <v>397</v>
      </c>
      <c r="L258" s="128">
        <v>2794</v>
      </c>
      <c r="M258" s="128"/>
      <c r="N258" s="128">
        <v>2794</v>
      </c>
      <c r="O258" s="128">
        <v>1200</v>
      </c>
      <c r="P258" s="128"/>
      <c r="Q258" s="128">
        <v>1200</v>
      </c>
      <c r="R258" s="109">
        <v>1315</v>
      </c>
      <c r="S258" s="109"/>
      <c r="T258" s="168">
        <v>850</v>
      </c>
      <c r="U258" s="497" t="s">
        <v>918</v>
      </c>
      <c r="V258" s="288"/>
      <c r="W258" s="91"/>
      <c r="X258" s="91"/>
      <c r="Y258" s="91"/>
      <c r="Z258" s="91"/>
      <c r="AA258" s="91"/>
      <c r="AB258" s="91"/>
      <c r="AC258" s="91"/>
      <c r="AD258" s="91"/>
      <c r="AE258" s="91"/>
      <c r="AF258" s="91"/>
      <c r="AG258" s="91"/>
      <c r="AH258" s="91"/>
      <c r="AI258" s="91"/>
      <c r="AJ258" s="91"/>
      <c r="AK258" s="91"/>
      <c r="AL258" s="91"/>
      <c r="AM258" s="91"/>
      <c r="AN258" s="91"/>
      <c r="AO258" s="91"/>
      <c r="AP258" s="91"/>
      <c r="AQ258" s="91"/>
      <c r="AR258" s="91"/>
      <c r="AS258" s="91"/>
      <c r="AT258" s="91"/>
      <c r="AU258" s="91"/>
      <c r="AV258" s="91"/>
      <c r="AW258" s="91"/>
      <c r="AX258" s="91"/>
      <c r="AY258" s="91"/>
      <c r="AZ258" s="91"/>
      <c r="BA258" s="91"/>
      <c r="BB258" s="91"/>
      <c r="BC258" s="91"/>
      <c r="BD258" s="91"/>
      <c r="BE258" s="91"/>
      <c r="BF258" s="91"/>
      <c r="BG258" s="91"/>
      <c r="BH258" s="91"/>
      <c r="BI258" s="91"/>
      <c r="BJ258" s="91"/>
      <c r="BK258" s="91"/>
      <c r="BL258" s="91"/>
      <c r="BM258" s="91"/>
      <c r="BN258" s="91"/>
      <c r="BO258" s="91"/>
      <c r="BP258" s="91"/>
      <c r="BQ258" s="91"/>
      <c r="BR258" s="91"/>
      <c r="BS258" s="91"/>
      <c r="BT258" s="91"/>
      <c r="BU258" s="91"/>
      <c r="BV258" s="91"/>
      <c r="BW258" s="91"/>
      <c r="BX258" s="91"/>
      <c r="BY258" s="91"/>
      <c r="BZ258" s="91"/>
      <c r="CA258" s="91"/>
      <c r="CB258" s="91"/>
      <c r="CC258" s="91"/>
      <c r="CD258" s="91"/>
      <c r="CE258" s="91"/>
      <c r="CF258" s="91"/>
      <c r="CG258" s="91"/>
      <c r="CH258" s="91"/>
      <c r="CI258" s="91"/>
      <c r="CJ258" s="91"/>
      <c r="CK258" s="91"/>
      <c r="CL258" s="91"/>
      <c r="CM258" s="91"/>
      <c r="CN258" s="91"/>
      <c r="CO258" s="91"/>
      <c r="CP258" s="91"/>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91"/>
      <c r="DY258" s="91"/>
      <c r="DZ258" s="91"/>
      <c r="EA258" s="91"/>
      <c r="EB258" s="91"/>
      <c r="EC258" s="91"/>
      <c r="ED258" s="91"/>
      <c r="EE258" s="91"/>
      <c r="EF258" s="91"/>
      <c r="EG258" s="91"/>
      <c r="EH258" s="91"/>
      <c r="EI258" s="91"/>
      <c r="EJ258" s="91"/>
      <c r="EK258" s="91"/>
      <c r="EL258" s="91"/>
      <c r="EM258" s="91"/>
      <c r="EN258" s="91"/>
      <c r="EO258" s="91"/>
      <c r="EP258" s="91"/>
      <c r="EQ258" s="91"/>
      <c r="ER258" s="91"/>
      <c r="ES258" s="91"/>
      <c r="ET258" s="91"/>
      <c r="EU258" s="91"/>
      <c r="EV258" s="91"/>
      <c r="EW258" s="91"/>
      <c r="EX258" s="91"/>
      <c r="EY258" s="91"/>
      <c r="EZ258" s="91"/>
      <c r="FA258" s="91"/>
      <c r="FB258" s="91"/>
      <c r="FC258" s="91"/>
      <c r="FD258" s="91"/>
      <c r="FE258" s="91"/>
      <c r="FF258" s="91"/>
      <c r="FG258" s="91"/>
      <c r="FH258" s="91"/>
      <c r="FI258" s="91"/>
      <c r="FJ258" s="91"/>
      <c r="FK258" s="91"/>
      <c r="FL258" s="91"/>
      <c r="FM258" s="91"/>
      <c r="FN258" s="91"/>
      <c r="FO258" s="91"/>
      <c r="FP258" s="91"/>
      <c r="FQ258" s="91"/>
      <c r="FR258" s="91"/>
      <c r="FS258" s="91"/>
      <c r="FT258" s="91"/>
      <c r="FU258" s="91"/>
      <c r="FV258" s="91"/>
      <c r="FW258" s="91"/>
      <c r="FX258" s="91"/>
      <c r="FY258" s="91"/>
      <c r="FZ258" s="91"/>
      <c r="GA258" s="91"/>
      <c r="GB258" s="91"/>
      <c r="GC258" s="91"/>
      <c r="GD258" s="91"/>
      <c r="GE258" s="91"/>
      <c r="GF258" s="91"/>
      <c r="GG258" s="91"/>
      <c r="GH258" s="91"/>
      <c r="GI258" s="91"/>
      <c r="GJ258" s="91"/>
      <c r="GK258" s="91"/>
      <c r="GL258" s="91"/>
      <c r="GM258" s="91"/>
      <c r="GN258" s="91"/>
      <c r="GO258" s="91"/>
      <c r="GP258" s="91"/>
      <c r="GQ258" s="91"/>
      <c r="GR258" s="91"/>
      <c r="GS258" s="91"/>
      <c r="GT258" s="91"/>
      <c r="GU258" s="91"/>
      <c r="GV258" s="91"/>
      <c r="GW258" s="91"/>
      <c r="GX258" s="91"/>
      <c r="GY258" s="91"/>
      <c r="GZ258" s="91"/>
      <c r="HA258" s="91"/>
      <c r="HB258" s="91"/>
      <c r="HC258" s="91"/>
      <c r="HD258" s="91"/>
      <c r="HE258" s="91"/>
      <c r="HF258" s="91"/>
      <c r="HG258" s="91"/>
      <c r="HH258" s="91"/>
      <c r="HI258" s="91"/>
      <c r="HJ258" s="91"/>
      <c r="HK258" s="91"/>
      <c r="HL258" s="91"/>
      <c r="HM258" s="91"/>
      <c r="HN258" s="91"/>
      <c r="HO258" s="91"/>
      <c r="HP258" s="91"/>
      <c r="HQ258" s="91"/>
      <c r="HR258" s="91"/>
      <c r="HS258" s="91"/>
      <c r="HT258" s="91"/>
      <c r="HU258" s="91"/>
      <c r="HV258" s="91"/>
      <c r="HW258" s="91"/>
      <c r="HX258" s="91"/>
      <c r="HY258" s="91"/>
      <c r="HZ258" s="91"/>
      <c r="IA258" s="91"/>
      <c r="IB258" s="91"/>
      <c r="IC258" s="91"/>
      <c r="ID258" s="91"/>
      <c r="IE258" s="91"/>
      <c r="IF258" s="91"/>
    </row>
    <row r="259" spans="1:240" s="113" customFormat="1" ht="31.5">
      <c r="A259" s="92">
        <v>12</v>
      </c>
      <c r="B259" s="114" t="s">
        <v>398</v>
      </c>
      <c r="C259" s="114"/>
      <c r="D259" s="114"/>
      <c r="E259" s="109" t="s">
        <v>524</v>
      </c>
      <c r="F259" s="96" t="s">
        <v>575</v>
      </c>
      <c r="G259" s="109"/>
      <c r="H259" s="28" t="s">
        <v>24</v>
      </c>
      <c r="I259" s="29">
        <v>2016</v>
      </c>
      <c r="J259" s="29">
        <v>2018</v>
      </c>
      <c r="K259" s="247" t="s">
        <v>399</v>
      </c>
      <c r="L259" s="128">
        <v>3230</v>
      </c>
      <c r="M259" s="128"/>
      <c r="N259" s="128">
        <v>3230</v>
      </c>
      <c r="O259" s="128">
        <v>1375</v>
      </c>
      <c r="P259" s="128"/>
      <c r="Q259" s="128">
        <v>1375</v>
      </c>
      <c r="R259" s="109">
        <v>1532</v>
      </c>
      <c r="S259" s="109"/>
      <c r="T259" s="168">
        <v>750</v>
      </c>
      <c r="U259" s="497" t="s">
        <v>755</v>
      </c>
      <c r="V259" s="288"/>
    </row>
    <row r="260" spans="1:240" s="113" customFormat="1" ht="31.5">
      <c r="A260" s="92">
        <v>13</v>
      </c>
      <c r="B260" s="248" t="s">
        <v>400</v>
      </c>
      <c r="C260" s="248"/>
      <c r="D260" s="248"/>
      <c r="E260" s="109" t="s">
        <v>524</v>
      </c>
      <c r="F260" s="96" t="s">
        <v>575</v>
      </c>
      <c r="G260" s="109"/>
      <c r="H260" s="25" t="s">
        <v>57</v>
      </c>
      <c r="I260" s="29">
        <v>2016</v>
      </c>
      <c r="J260" s="29">
        <v>2018</v>
      </c>
      <c r="K260" s="496" t="s">
        <v>401</v>
      </c>
      <c r="L260" s="128">
        <v>3200</v>
      </c>
      <c r="M260" s="128"/>
      <c r="N260" s="128">
        <v>3200</v>
      </c>
      <c r="O260" s="128">
        <v>1270</v>
      </c>
      <c r="P260" s="128"/>
      <c r="Q260" s="128">
        <v>1270</v>
      </c>
      <c r="R260" s="109">
        <v>1610</v>
      </c>
      <c r="S260" s="109"/>
      <c r="T260" s="168">
        <v>810</v>
      </c>
      <c r="U260" s="497" t="s">
        <v>919</v>
      </c>
      <c r="V260" s="288"/>
      <c r="W260" s="91"/>
      <c r="X260" s="91"/>
      <c r="Y260" s="91"/>
      <c r="Z260" s="91"/>
      <c r="AA260" s="91"/>
      <c r="AB260" s="91"/>
      <c r="AC260" s="91"/>
      <c r="AD260" s="91"/>
      <c r="AE260" s="91"/>
      <c r="AF260" s="91"/>
      <c r="AG260" s="91"/>
      <c r="AH260" s="91"/>
      <c r="AI260" s="91"/>
      <c r="AJ260" s="91"/>
      <c r="AK260" s="91"/>
      <c r="AL260" s="91"/>
      <c r="AM260" s="91"/>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1"/>
      <c r="BR260" s="91"/>
      <c r="BS260" s="91"/>
      <c r="BT260" s="91"/>
      <c r="BU260" s="91"/>
      <c r="BV260" s="91"/>
      <c r="BW260" s="91"/>
      <c r="BX260" s="91"/>
      <c r="BY260" s="91"/>
      <c r="BZ260" s="91"/>
      <c r="CA260" s="91"/>
      <c r="CB260" s="91"/>
      <c r="CC260" s="91"/>
      <c r="CD260" s="91"/>
      <c r="CE260" s="91"/>
      <c r="CF260" s="91"/>
      <c r="CG260" s="91"/>
      <c r="CH260" s="91"/>
      <c r="CI260" s="91"/>
      <c r="CJ260" s="91"/>
      <c r="CK260" s="91"/>
      <c r="CL260" s="91"/>
      <c r="CM260" s="91"/>
      <c r="CN260" s="91"/>
      <c r="CO260" s="91"/>
      <c r="CP260" s="91"/>
      <c r="CQ260" s="91"/>
      <c r="CR260" s="91"/>
      <c r="CS260" s="91"/>
      <c r="CT260" s="91"/>
      <c r="CU260" s="91"/>
      <c r="CV260" s="91"/>
      <c r="CW260" s="91"/>
      <c r="CX260" s="91"/>
      <c r="CY260" s="91"/>
      <c r="CZ260" s="91"/>
      <c r="DA260" s="91"/>
      <c r="DB260" s="91"/>
      <c r="DC260" s="91"/>
      <c r="DD260" s="91"/>
      <c r="DE260" s="91"/>
      <c r="DF260" s="91"/>
      <c r="DG260" s="91"/>
      <c r="DH260" s="91"/>
      <c r="DI260" s="91"/>
      <c r="DJ260" s="91"/>
      <c r="DK260" s="91"/>
      <c r="DL260" s="91"/>
      <c r="DM260" s="91"/>
      <c r="DN260" s="91"/>
      <c r="DO260" s="91"/>
      <c r="DP260" s="91"/>
      <c r="DQ260" s="91"/>
      <c r="DR260" s="91"/>
      <c r="DS260" s="91"/>
      <c r="DT260" s="91"/>
      <c r="DU260" s="91"/>
      <c r="DV260" s="91"/>
      <c r="DW260" s="91"/>
      <c r="DX260" s="91"/>
      <c r="DY260" s="91"/>
      <c r="DZ260" s="91"/>
      <c r="EA260" s="91"/>
      <c r="EB260" s="91"/>
      <c r="EC260" s="91"/>
      <c r="ED260" s="91"/>
      <c r="EE260" s="91"/>
      <c r="EF260" s="91"/>
      <c r="EG260" s="91"/>
      <c r="EH260" s="91"/>
      <c r="EI260" s="91"/>
      <c r="EJ260" s="91"/>
      <c r="EK260" s="91"/>
      <c r="EL260" s="91"/>
      <c r="EM260" s="91"/>
      <c r="EN260" s="91"/>
      <c r="EO260" s="91"/>
      <c r="EP260" s="91"/>
      <c r="EQ260" s="91"/>
      <c r="ER260" s="91"/>
      <c r="ES260" s="91"/>
      <c r="ET260" s="91"/>
      <c r="EU260" s="91"/>
      <c r="EV260" s="91"/>
      <c r="EW260" s="91"/>
      <c r="EX260" s="91"/>
      <c r="EY260" s="91"/>
      <c r="EZ260" s="91"/>
      <c r="FA260" s="91"/>
      <c r="FB260" s="91"/>
      <c r="FC260" s="91"/>
      <c r="FD260" s="91"/>
      <c r="FE260" s="91"/>
      <c r="FF260" s="91"/>
      <c r="FG260" s="91"/>
      <c r="FH260" s="91"/>
      <c r="FI260" s="91"/>
      <c r="FJ260" s="91"/>
      <c r="FK260" s="91"/>
      <c r="FL260" s="91"/>
      <c r="FM260" s="91"/>
      <c r="FN260" s="91"/>
      <c r="FO260" s="91"/>
      <c r="FP260" s="91"/>
      <c r="FQ260" s="91"/>
      <c r="FR260" s="91"/>
      <c r="FS260" s="91"/>
      <c r="FT260" s="91"/>
      <c r="FU260" s="91"/>
      <c r="FV260" s="91"/>
      <c r="FW260" s="91"/>
      <c r="FX260" s="91"/>
      <c r="FY260" s="91"/>
      <c r="FZ260" s="91"/>
      <c r="GA260" s="91"/>
      <c r="GB260" s="91"/>
      <c r="GC260" s="91"/>
      <c r="GD260" s="91"/>
      <c r="GE260" s="91"/>
      <c r="GF260" s="91"/>
      <c r="GG260" s="91"/>
      <c r="GH260" s="91"/>
      <c r="GI260" s="91"/>
      <c r="GJ260" s="91"/>
      <c r="GK260" s="91"/>
      <c r="GL260" s="91"/>
      <c r="GM260" s="91"/>
      <c r="GN260" s="91"/>
      <c r="GO260" s="91"/>
      <c r="GP260" s="91"/>
      <c r="GQ260" s="91"/>
      <c r="GR260" s="91"/>
      <c r="GS260" s="91"/>
      <c r="GT260" s="91"/>
      <c r="GU260" s="91"/>
      <c r="GV260" s="91"/>
      <c r="GW260" s="91"/>
      <c r="GX260" s="91"/>
      <c r="GY260" s="91"/>
      <c r="GZ260" s="91"/>
      <c r="HA260" s="91"/>
      <c r="HB260" s="91"/>
      <c r="HC260" s="91"/>
      <c r="HD260" s="91"/>
      <c r="HE260" s="91"/>
      <c r="HF260" s="91"/>
      <c r="HG260" s="91"/>
      <c r="HH260" s="91"/>
      <c r="HI260" s="91"/>
      <c r="HJ260" s="91"/>
      <c r="HK260" s="91"/>
      <c r="HL260" s="91"/>
      <c r="HM260" s="91"/>
      <c r="HN260" s="91"/>
      <c r="HO260" s="91"/>
      <c r="HP260" s="91"/>
      <c r="HQ260" s="91"/>
      <c r="HR260" s="91"/>
      <c r="HS260" s="91"/>
      <c r="HT260" s="91"/>
      <c r="HU260" s="91"/>
      <c r="HV260" s="91"/>
      <c r="HW260" s="91"/>
      <c r="HX260" s="91"/>
      <c r="HY260" s="91"/>
      <c r="HZ260" s="91"/>
      <c r="IA260" s="91"/>
      <c r="IB260" s="91"/>
      <c r="IC260" s="91"/>
      <c r="ID260" s="91"/>
      <c r="IE260" s="91"/>
      <c r="IF260" s="91"/>
    </row>
    <row r="261" spans="1:240" s="113" customFormat="1" ht="31.5">
      <c r="A261" s="92">
        <v>14</v>
      </c>
      <c r="B261" s="114" t="s">
        <v>402</v>
      </c>
      <c r="C261" s="114"/>
      <c r="D261" s="114"/>
      <c r="E261" s="109" t="s">
        <v>524</v>
      </c>
      <c r="F261" s="96" t="s">
        <v>575</v>
      </c>
      <c r="G261" s="109"/>
      <c r="H261" s="110" t="s">
        <v>95</v>
      </c>
      <c r="I261" s="29">
        <v>2016</v>
      </c>
      <c r="J261" s="29">
        <v>2018</v>
      </c>
      <c r="K261" s="247" t="s">
        <v>403</v>
      </c>
      <c r="L261" s="128">
        <v>3200</v>
      </c>
      <c r="M261" s="128"/>
      <c r="N261" s="128">
        <v>3200</v>
      </c>
      <c r="O261" s="128">
        <v>1270</v>
      </c>
      <c r="P261" s="128"/>
      <c r="Q261" s="128">
        <v>1270</v>
      </c>
      <c r="R261" s="109">
        <v>1610</v>
      </c>
      <c r="S261" s="109"/>
      <c r="T261" s="168">
        <v>810</v>
      </c>
      <c r="U261" s="76" t="s">
        <v>920</v>
      </c>
      <c r="V261" s="495"/>
    </row>
    <row r="262" spans="1:240" s="113" customFormat="1" ht="35.25" customHeight="1">
      <c r="A262" s="92">
        <v>15</v>
      </c>
      <c r="B262" s="114" t="s">
        <v>404</v>
      </c>
      <c r="C262" s="114"/>
      <c r="D262" s="114"/>
      <c r="E262" s="109" t="s">
        <v>524</v>
      </c>
      <c r="F262" s="96" t="s">
        <v>575</v>
      </c>
      <c r="G262" s="109"/>
      <c r="H262" s="110" t="s">
        <v>95</v>
      </c>
      <c r="I262" s="29">
        <v>2016</v>
      </c>
      <c r="J262" s="29">
        <v>2018</v>
      </c>
      <c r="K262" s="247" t="s">
        <v>405</v>
      </c>
      <c r="L262" s="128">
        <v>4800</v>
      </c>
      <c r="M262" s="128"/>
      <c r="N262" s="128">
        <v>4800</v>
      </c>
      <c r="O262" s="128">
        <v>1880</v>
      </c>
      <c r="P262" s="128"/>
      <c r="Q262" s="128">
        <v>1880</v>
      </c>
      <c r="R262" s="109">
        <v>2440</v>
      </c>
      <c r="S262" s="109"/>
      <c r="T262" s="168">
        <v>1200</v>
      </c>
      <c r="U262" s="497" t="s">
        <v>786</v>
      </c>
      <c r="V262" s="288"/>
    </row>
    <row r="263" spans="1:240" s="91" customFormat="1" ht="31.5">
      <c r="A263" s="92">
        <v>16</v>
      </c>
      <c r="B263" s="114" t="s">
        <v>406</v>
      </c>
      <c r="C263" s="114"/>
      <c r="D263" s="114"/>
      <c r="E263" s="109" t="s">
        <v>524</v>
      </c>
      <c r="F263" s="96" t="s">
        <v>575</v>
      </c>
      <c r="G263" s="109" t="s">
        <v>6</v>
      </c>
      <c r="H263" s="114" t="s">
        <v>15</v>
      </c>
      <c r="I263" s="29">
        <v>2016</v>
      </c>
      <c r="J263" s="29">
        <v>2018</v>
      </c>
      <c r="K263" s="247" t="s">
        <v>407</v>
      </c>
      <c r="L263" s="93">
        <v>4800</v>
      </c>
      <c r="M263" s="93"/>
      <c r="N263" s="93">
        <v>4800</v>
      </c>
      <c r="O263" s="93">
        <v>1680</v>
      </c>
      <c r="P263" s="93"/>
      <c r="Q263" s="93">
        <v>1680</v>
      </c>
      <c r="R263" s="109">
        <v>2640</v>
      </c>
      <c r="S263" s="109"/>
      <c r="T263" s="168">
        <v>1270</v>
      </c>
      <c r="U263" s="497" t="s">
        <v>833</v>
      </c>
      <c r="V263" s="109"/>
      <c r="W263" s="113"/>
      <c r="X263" s="113"/>
      <c r="Y263" s="113"/>
      <c r="Z263" s="113"/>
      <c r="AA263" s="113"/>
      <c r="AB263" s="113"/>
      <c r="AC263" s="113"/>
      <c r="AD263" s="113"/>
      <c r="AE263" s="113"/>
      <c r="AF263" s="113"/>
      <c r="AG263" s="113"/>
      <c r="AH263" s="113"/>
      <c r="AI263" s="113"/>
      <c r="AJ263" s="113"/>
      <c r="AK263" s="113"/>
      <c r="AL263" s="113"/>
      <c r="AM263" s="113"/>
      <c r="AN263" s="113"/>
      <c r="AO263" s="113"/>
      <c r="AP263" s="113"/>
      <c r="AQ263" s="113"/>
      <c r="AR263" s="113"/>
      <c r="AS263" s="113"/>
      <c r="AT263" s="113"/>
      <c r="AU263" s="113"/>
      <c r="AV263" s="113"/>
      <c r="AW263" s="113"/>
      <c r="AX263" s="113"/>
      <c r="AY263" s="113"/>
      <c r="AZ263" s="113"/>
      <c r="BA263" s="113"/>
      <c r="BB263" s="113"/>
      <c r="BC263" s="113"/>
      <c r="BD263" s="113"/>
      <c r="BE263" s="113"/>
      <c r="BF263" s="113"/>
      <c r="BG263" s="113"/>
      <c r="BH263" s="113"/>
      <c r="BI263" s="113"/>
      <c r="BJ263" s="113"/>
      <c r="BK263" s="113"/>
      <c r="BL263" s="113"/>
      <c r="BM263" s="113"/>
      <c r="BN263" s="113"/>
      <c r="BO263" s="113"/>
      <c r="BP263" s="113"/>
      <c r="BQ263" s="113"/>
      <c r="BR263" s="113"/>
      <c r="BS263" s="113"/>
      <c r="BT263" s="113"/>
      <c r="BU263" s="113"/>
      <c r="BV263" s="113"/>
      <c r="BW263" s="113"/>
      <c r="BX263" s="113"/>
      <c r="BY263" s="113"/>
      <c r="BZ263" s="113"/>
      <c r="CA263" s="113"/>
      <c r="CB263" s="113"/>
      <c r="CC263" s="113"/>
      <c r="CD263" s="113"/>
      <c r="CE263" s="113"/>
      <c r="CF263" s="113"/>
      <c r="CG263" s="113"/>
      <c r="CH263" s="113"/>
      <c r="CI263" s="113"/>
      <c r="CJ263" s="113"/>
      <c r="CK263" s="113"/>
      <c r="CL263" s="113"/>
      <c r="CM263" s="113"/>
      <c r="CN263" s="113"/>
      <c r="CO263" s="113"/>
      <c r="CP263" s="113"/>
      <c r="CQ263" s="113"/>
      <c r="CR263" s="113"/>
      <c r="CS263" s="113"/>
      <c r="CT263" s="113"/>
      <c r="CU263" s="113"/>
      <c r="CV263" s="113"/>
      <c r="CW263" s="113"/>
      <c r="CX263" s="113"/>
      <c r="CY263" s="113"/>
      <c r="CZ263" s="113"/>
      <c r="DA263" s="113"/>
      <c r="DB263" s="113"/>
      <c r="DC263" s="113"/>
      <c r="DD263" s="113"/>
      <c r="DE263" s="113"/>
      <c r="DF263" s="113"/>
      <c r="DG263" s="113"/>
      <c r="DH263" s="113"/>
      <c r="DI263" s="113"/>
      <c r="DJ263" s="113"/>
      <c r="DK263" s="113"/>
      <c r="DL263" s="113"/>
      <c r="DM263" s="113"/>
      <c r="DN263" s="113"/>
      <c r="DO263" s="113"/>
      <c r="DP263" s="113"/>
      <c r="DQ263" s="113"/>
      <c r="DR263" s="113"/>
      <c r="DS263" s="113"/>
      <c r="DT263" s="113"/>
      <c r="DU263" s="113"/>
      <c r="DV263" s="113"/>
      <c r="DW263" s="113"/>
      <c r="DX263" s="113"/>
      <c r="DY263" s="113"/>
      <c r="DZ263" s="113"/>
      <c r="EA263" s="113"/>
      <c r="EB263" s="113"/>
      <c r="EC263" s="113"/>
      <c r="ED263" s="113"/>
      <c r="EE263" s="113"/>
      <c r="EF263" s="113"/>
      <c r="EG263" s="113"/>
      <c r="EH263" s="113"/>
      <c r="EI263" s="113"/>
      <c r="EJ263" s="113"/>
      <c r="EK263" s="113"/>
      <c r="EL263" s="113"/>
      <c r="EM263" s="113"/>
      <c r="EN263" s="113"/>
      <c r="EO263" s="113"/>
      <c r="EP263" s="113"/>
      <c r="EQ263" s="113"/>
      <c r="ER263" s="113"/>
      <c r="ES263" s="113"/>
      <c r="ET263" s="113"/>
      <c r="EU263" s="113"/>
      <c r="EV263" s="113"/>
      <c r="EW263" s="113"/>
      <c r="EX263" s="113"/>
      <c r="EY263" s="113"/>
      <c r="EZ263" s="113"/>
      <c r="FA263" s="113"/>
      <c r="FB263" s="113"/>
      <c r="FC263" s="113"/>
      <c r="FD263" s="113"/>
      <c r="FE263" s="113"/>
      <c r="FF263" s="113"/>
      <c r="FG263" s="113"/>
      <c r="FH263" s="113"/>
      <c r="FI263" s="113"/>
      <c r="FJ263" s="113"/>
      <c r="FK263" s="113"/>
      <c r="FL263" s="113"/>
      <c r="FM263" s="113"/>
      <c r="FN263" s="113"/>
      <c r="FO263" s="113"/>
      <c r="FP263" s="113"/>
      <c r="FQ263" s="113"/>
      <c r="FR263" s="113"/>
      <c r="FS263" s="113"/>
      <c r="FT263" s="113"/>
      <c r="FU263" s="113"/>
      <c r="FV263" s="113"/>
      <c r="FW263" s="113"/>
      <c r="FX263" s="113"/>
      <c r="FY263" s="113"/>
      <c r="FZ263" s="113"/>
      <c r="GA263" s="113"/>
      <c r="GB263" s="113"/>
      <c r="GC263" s="113"/>
      <c r="GD263" s="113"/>
      <c r="GE263" s="113"/>
      <c r="GF263" s="113"/>
      <c r="GG263" s="113"/>
      <c r="GH263" s="113"/>
      <c r="GI263" s="113"/>
      <c r="GJ263" s="113"/>
      <c r="GK263" s="113"/>
      <c r="GL263" s="113"/>
      <c r="GM263" s="113"/>
      <c r="GN263" s="113"/>
      <c r="GO263" s="113"/>
      <c r="GP263" s="113"/>
      <c r="GQ263" s="113"/>
      <c r="GR263" s="113"/>
      <c r="GS263" s="113"/>
      <c r="GT263" s="113"/>
      <c r="GU263" s="113"/>
      <c r="GV263" s="113"/>
      <c r="GW263" s="113"/>
      <c r="GX263" s="113"/>
      <c r="GY263" s="113"/>
      <c r="GZ263" s="113"/>
      <c r="HA263" s="113"/>
      <c r="HB263" s="113"/>
      <c r="HC263" s="113"/>
      <c r="HD263" s="113"/>
      <c r="HE263" s="113"/>
      <c r="HF263" s="113"/>
      <c r="HG263" s="113"/>
      <c r="HH263" s="113"/>
      <c r="HI263" s="113"/>
      <c r="HJ263" s="113"/>
      <c r="HK263" s="113"/>
      <c r="HL263" s="113"/>
      <c r="HM263" s="113"/>
      <c r="HN263" s="113"/>
      <c r="HO263" s="113"/>
      <c r="HP263" s="113"/>
      <c r="HQ263" s="113"/>
      <c r="HR263" s="113"/>
      <c r="HS263" s="113"/>
      <c r="HT263" s="113"/>
      <c r="HU263" s="113"/>
      <c r="HV263" s="113"/>
      <c r="HW263" s="113"/>
      <c r="HX263" s="113"/>
      <c r="HY263" s="113"/>
      <c r="HZ263" s="113"/>
      <c r="IA263" s="113"/>
      <c r="IB263" s="113"/>
      <c r="IC263" s="113"/>
      <c r="ID263" s="113"/>
      <c r="IE263" s="113"/>
      <c r="IF263" s="113"/>
    </row>
    <row r="264" spans="1:240" s="91" customFormat="1" ht="31.5">
      <c r="A264" s="92">
        <v>17</v>
      </c>
      <c r="B264" s="114" t="s">
        <v>408</v>
      </c>
      <c r="C264" s="114"/>
      <c r="D264" s="114"/>
      <c r="E264" s="109" t="s">
        <v>524</v>
      </c>
      <c r="F264" s="96" t="s">
        <v>575</v>
      </c>
      <c r="G264" s="109"/>
      <c r="H264" s="66" t="s">
        <v>15</v>
      </c>
      <c r="I264" s="29">
        <v>2016</v>
      </c>
      <c r="J264" s="29">
        <v>2018</v>
      </c>
      <c r="K264" s="247" t="s">
        <v>409</v>
      </c>
      <c r="L264" s="93">
        <v>2500</v>
      </c>
      <c r="M264" s="93"/>
      <c r="N264" s="93">
        <v>2500</v>
      </c>
      <c r="O264" s="93">
        <v>940</v>
      </c>
      <c r="P264" s="93"/>
      <c r="Q264" s="93">
        <v>940</v>
      </c>
      <c r="R264" s="109">
        <v>1310</v>
      </c>
      <c r="S264" s="109"/>
      <c r="T264" s="168">
        <v>710</v>
      </c>
      <c r="U264" s="497" t="s">
        <v>808</v>
      </c>
      <c r="V264" s="109"/>
      <c r="W264" s="113"/>
      <c r="X264" s="113"/>
      <c r="Y264" s="113"/>
      <c r="Z264" s="113"/>
      <c r="AA264" s="113"/>
      <c r="AB264" s="113"/>
      <c r="AC264" s="113"/>
      <c r="AD264" s="113"/>
      <c r="AE264" s="113"/>
      <c r="AF264" s="113"/>
      <c r="AG264" s="113"/>
      <c r="AH264" s="113"/>
      <c r="AI264" s="113"/>
      <c r="AJ264" s="113"/>
      <c r="AK264" s="113"/>
      <c r="AL264" s="113"/>
      <c r="AM264" s="113"/>
      <c r="AN264" s="113"/>
      <c r="AO264" s="113"/>
      <c r="AP264" s="113"/>
      <c r="AQ264" s="113"/>
      <c r="AR264" s="113"/>
      <c r="AS264" s="113"/>
      <c r="AT264" s="113"/>
      <c r="AU264" s="113"/>
      <c r="AV264" s="113"/>
      <c r="AW264" s="113"/>
      <c r="AX264" s="113"/>
      <c r="AY264" s="113"/>
      <c r="AZ264" s="113"/>
      <c r="BA264" s="113"/>
      <c r="BB264" s="113"/>
      <c r="BC264" s="113"/>
      <c r="BD264" s="113"/>
      <c r="BE264" s="113"/>
      <c r="BF264" s="113"/>
      <c r="BG264" s="113"/>
      <c r="BH264" s="113"/>
      <c r="BI264" s="113"/>
      <c r="BJ264" s="113"/>
      <c r="BK264" s="113"/>
      <c r="BL264" s="113"/>
      <c r="BM264" s="113"/>
      <c r="BN264" s="113"/>
      <c r="BO264" s="113"/>
      <c r="BP264" s="113"/>
      <c r="BQ264" s="113"/>
      <c r="BR264" s="113"/>
      <c r="BS264" s="113"/>
      <c r="BT264" s="113"/>
      <c r="BU264" s="113"/>
      <c r="BV264" s="113"/>
      <c r="BW264" s="113"/>
      <c r="BX264" s="113"/>
      <c r="BY264" s="113"/>
      <c r="BZ264" s="113"/>
      <c r="CA264" s="113"/>
      <c r="CB264" s="113"/>
      <c r="CC264" s="113"/>
      <c r="CD264" s="113"/>
      <c r="CE264" s="113"/>
      <c r="CF264" s="113"/>
      <c r="CG264" s="113"/>
      <c r="CH264" s="113"/>
      <c r="CI264" s="113"/>
      <c r="CJ264" s="113"/>
      <c r="CK264" s="113"/>
      <c r="CL264" s="113"/>
      <c r="CM264" s="113"/>
      <c r="CN264" s="113"/>
      <c r="CO264" s="113"/>
      <c r="CP264" s="113"/>
      <c r="CQ264" s="113"/>
      <c r="CR264" s="113"/>
      <c r="CS264" s="113"/>
      <c r="CT264" s="113"/>
      <c r="CU264" s="113"/>
      <c r="CV264" s="113"/>
      <c r="CW264" s="113"/>
      <c r="CX264" s="113"/>
      <c r="CY264" s="113"/>
      <c r="CZ264" s="113"/>
      <c r="DA264" s="113"/>
      <c r="DB264" s="113"/>
      <c r="DC264" s="113"/>
      <c r="DD264" s="113"/>
      <c r="DE264" s="113"/>
      <c r="DF264" s="113"/>
      <c r="DG264" s="113"/>
      <c r="DH264" s="113"/>
      <c r="DI264" s="113"/>
      <c r="DJ264" s="113"/>
      <c r="DK264" s="113"/>
      <c r="DL264" s="113"/>
      <c r="DM264" s="113"/>
      <c r="DN264" s="113"/>
      <c r="DO264" s="113"/>
      <c r="DP264" s="113"/>
      <c r="DQ264" s="113"/>
      <c r="DR264" s="113"/>
      <c r="DS264" s="113"/>
      <c r="DT264" s="113"/>
      <c r="DU264" s="113"/>
      <c r="DV264" s="113"/>
      <c r="DW264" s="113"/>
      <c r="DX264" s="113"/>
      <c r="DY264" s="113"/>
      <c r="DZ264" s="113"/>
      <c r="EA264" s="113"/>
      <c r="EB264" s="113"/>
      <c r="EC264" s="113"/>
      <c r="ED264" s="113"/>
      <c r="EE264" s="113"/>
      <c r="EF264" s="113"/>
      <c r="EG264" s="113"/>
      <c r="EH264" s="113"/>
      <c r="EI264" s="113"/>
      <c r="EJ264" s="113"/>
      <c r="EK264" s="113"/>
      <c r="EL264" s="113"/>
      <c r="EM264" s="113"/>
      <c r="EN264" s="113"/>
      <c r="EO264" s="113"/>
      <c r="EP264" s="113"/>
      <c r="EQ264" s="113"/>
      <c r="ER264" s="113"/>
      <c r="ES264" s="113"/>
      <c r="ET264" s="113"/>
      <c r="EU264" s="113"/>
      <c r="EV264" s="113"/>
      <c r="EW264" s="113"/>
      <c r="EX264" s="113"/>
      <c r="EY264" s="113"/>
      <c r="EZ264" s="113"/>
      <c r="FA264" s="113"/>
      <c r="FB264" s="113"/>
      <c r="FC264" s="113"/>
      <c r="FD264" s="113"/>
      <c r="FE264" s="113"/>
      <c r="FF264" s="113"/>
      <c r="FG264" s="113"/>
      <c r="FH264" s="113"/>
      <c r="FI264" s="113"/>
      <c r="FJ264" s="113"/>
      <c r="FK264" s="113"/>
      <c r="FL264" s="113"/>
      <c r="FM264" s="113"/>
      <c r="FN264" s="113"/>
      <c r="FO264" s="113"/>
      <c r="FP264" s="113"/>
      <c r="FQ264" s="113"/>
      <c r="FR264" s="113"/>
      <c r="FS264" s="113"/>
      <c r="FT264" s="113"/>
      <c r="FU264" s="113"/>
      <c r="FV264" s="113"/>
      <c r="FW264" s="113"/>
      <c r="FX264" s="113"/>
      <c r="FY264" s="113"/>
      <c r="FZ264" s="113"/>
      <c r="GA264" s="113"/>
      <c r="GB264" s="113"/>
      <c r="GC264" s="113"/>
      <c r="GD264" s="113"/>
      <c r="GE264" s="113"/>
      <c r="GF264" s="113"/>
      <c r="GG264" s="113"/>
      <c r="GH264" s="113"/>
      <c r="GI264" s="113"/>
      <c r="GJ264" s="113"/>
      <c r="GK264" s="113"/>
      <c r="GL264" s="113"/>
      <c r="GM264" s="113"/>
      <c r="GN264" s="113"/>
      <c r="GO264" s="113"/>
      <c r="GP264" s="113"/>
      <c r="GQ264" s="113"/>
      <c r="GR264" s="113"/>
      <c r="GS264" s="113"/>
      <c r="GT264" s="113"/>
      <c r="GU264" s="113"/>
      <c r="GV264" s="113"/>
      <c r="GW264" s="113"/>
      <c r="GX264" s="113"/>
      <c r="GY264" s="113"/>
      <c r="GZ264" s="113"/>
      <c r="HA264" s="113"/>
      <c r="HB264" s="113"/>
      <c r="HC264" s="113"/>
      <c r="HD264" s="113"/>
      <c r="HE264" s="113"/>
      <c r="HF264" s="113"/>
      <c r="HG264" s="113"/>
      <c r="HH264" s="113"/>
      <c r="HI264" s="113"/>
      <c r="HJ264" s="113"/>
      <c r="HK264" s="113"/>
      <c r="HL264" s="113"/>
      <c r="HM264" s="113"/>
      <c r="HN264" s="113"/>
      <c r="HO264" s="113"/>
      <c r="HP264" s="113"/>
      <c r="HQ264" s="113"/>
      <c r="HR264" s="113"/>
      <c r="HS264" s="113"/>
      <c r="HT264" s="113"/>
      <c r="HU264" s="113"/>
      <c r="HV264" s="113"/>
      <c r="HW264" s="113"/>
      <c r="HX264" s="113"/>
      <c r="HY264" s="113"/>
      <c r="HZ264" s="113"/>
      <c r="IA264" s="113"/>
      <c r="IB264" s="113"/>
      <c r="IC264" s="113"/>
      <c r="ID264" s="113"/>
      <c r="IE264" s="113"/>
      <c r="IF264" s="113"/>
    </row>
    <row r="265" spans="1:240" s="91" customFormat="1" ht="83.25" customHeight="1">
      <c r="A265" s="92">
        <v>18</v>
      </c>
      <c r="B265" s="114" t="s">
        <v>410</v>
      </c>
      <c r="C265" s="114"/>
      <c r="D265" s="114"/>
      <c r="E265" s="109" t="s">
        <v>524</v>
      </c>
      <c r="F265" s="96" t="s">
        <v>575</v>
      </c>
      <c r="G265" s="109" t="s">
        <v>6</v>
      </c>
      <c r="H265" s="485" t="s">
        <v>95</v>
      </c>
      <c r="I265" s="29">
        <v>2016</v>
      </c>
      <c r="J265" s="29">
        <v>2018</v>
      </c>
      <c r="K265" s="247" t="s">
        <v>411</v>
      </c>
      <c r="L265" s="93">
        <v>4800</v>
      </c>
      <c r="M265" s="93"/>
      <c r="N265" s="93">
        <v>1800</v>
      </c>
      <c r="O265" s="93">
        <v>3000</v>
      </c>
      <c r="P265" s="93"/>
      <c r="Q265" s="93">
        <v>3000</v>
      </c>
      <c r="R265" s="109">
        <v>1620</v>
      </c>
      <c r="S265" s="109"/>
      <c r="T265" s="168">
        <v>510</v>
      </c>
      <c r="U265" s="477" t="s">
        <v>785</v>
      </c>
      <c r="V265" s="576" t="s">
        <v>412</v>
      </c>
      <c r="W265" s="113"/>
      <c r="X265" s="113"/>
      <c r="Y265" s="113"/>
      <c r="Z265" s="113"/>
      <c r="AA265" s="113"/>
      <c r="AB265" s="113"/>
      <c r="AC265" s="113"/>
      <c r="AD265" s="113"/>
      <c r="AE265" s="113"/>
      <c r="AF265" s="113"/>
      <c r="AG265" s="113"/>
      <c r="AH265" s="113"/>
      <c r="AI265" s="113"/>
      <c r="AJ265" s="113"/>
      <c r="AK265" s="113"/>
      <c r="AL265" s="113"/>
      <c r="AM265" s="113"/>
      <c r="AN265" s="113"/>
      <c r="AO265" s="113"/>
      <c r="AP265" s="113"/>
      <c r="AQ265" s="113"/>
      <c r="AR265" s="113"/>
      <c r="AS265" s="113"/>
      <c r="AT265" s="113"/>
      <c r="AU265" s="113"/>
      <c r="AV265" s="113"/>
      <c r="AW265" s="113"/>
      <c r="AX265" s="113"/>
      <c r="AY265" s="113"/>
      <c r="AZ265" s="113"/>
      <c r="BA265" s="113"/>
      <c r="BB265" s="113"/>
      <c r="BC265" s="113"/>
      <c r="BD265" s="113"/>
      <c r="BE265" s="113"/>
      <c r="BF265" s="113"/>
      <c r="BG265" s="113"/>
      <c r="BH265" s="113"/>
      <c r="BI265" s="113"/>
      <c r="BJ265" s="113"/>
      <c r="BK265" s="113"/>
      <c r="BL265" s="113"/>
      <c r="BM265" s="113"/>
      <c r="BN265" s="113"/>
      <c r="BO265" s="113"/>
      <c r="BP265" s="113"/>
      <c r="BQ265" s="113"/>
      <c r="BR265" s="113"/>
      <c r="BS265" s="113"/>
      <c r="BT265" s="113"/>
      <c r="BU265" s="113"/>
      <c r="BV265" s="113"/>
      <c r="BW265" s="113"/>
      <c r="BX265" s="113"/>
      <c r="BY265" s="113"/>
      <c r="BZ265" s="113"/>
      <c r="CA265" s="113"/>
      <c r="CB265" s="113"/>
      <c r="CC265" s="113"/>
      <c r="CD265" s="113"/>
      <c r="CE265" s="113"/>
      <c r="CF265" s="113"/>
      <c r="CG265" s="113"/>
      <c r="CH265" s="113"/>
      <c r="CI265" s="113"/>
      <c r="CJ265" s="113"/>
      <c r="CK265" s="113"/>
      <c r="CL265" s="113"/>
      <c r="CM265" s="113"/>
      <c r="CN265" s="113"/>
      <c r="CO265" s="113"/>
      <c r="CP265" s="113"/>
      <c r="CQ265" s="113"/>
      <c r="CR265" s="113"/>
      <c r="CS265" s="113"/>
      <c r="CT265" s="113"/>
      <c r="CU265" s="113"/>
      <c r="CV265" s="113"/>
      <c r="CW265" s="113"/>
      <c r="CX265" s="113"/>
      <c r="CY265" s="113"/>
      <c r="CZ265" s="113"/>
      <c r="DA265" s="113"/>
      <c r="DB265" s="113"/>
      <c r="DC265" s="113"/>
      <c r="DD265" s="113"/>
      <c r="DE265" s="113"/>
      <c r="DF265" s="113"/>
      <c r="DG265" s="113"/>
      <c r="DH265" s="113"/>
      <c r="DI265" s="113"/>
      <c r="DJ265" s="113"/>
      <c r="DK265" s="113"/>
      <c r="DL265" s="113"/>
      <c r="DM265" s="113"/>
      <c r="DN265" s="113"/>
      <c r="DO265" s="113"/>
      <c r="DP265" s="113"/>
      <c r="DQ265" s="113"/>
      <c r="DR265" s="113"/>
      <c r="DS265" s="113"/>
      <c r="DT265" s="113"/>
      <c r="DU265" s="113"/>
      <c r="DV265" s="113"/>
      <c r="DW265" s="113"/>
      <c r="DX265" s="113"/>
      <c r="DY265" s="113"/>
      <c r="DZ265" s="113"/>
      <c r="EA265" s="113"/>
      <c r="EB265" s="113"/>
      <c r="EC265" s="113"/>
      <c r="ED265" s="113"/>
      <c r="EE265" s="113"/>
      <c r="EF265" s="113"/>
      <c r="EG265" s="113"/>
      <c r="EH265" s="113"/>
      <c r="EI265" s="113"/>
      <c r="EJ265" s="113"/>
      <c r="EK265" s="113"/>
      <c r="EL265" s="113"/>
      <c r="EM265" s="113"/>
      <c r="EN265" s="113"/>
      <c r="EO265" s="113"/>
      <c r="EP265" s="113"/>
      <c r="EQ265" s="113"/>
      <c r="ER265" s="113"/>
      <c r="ES265" s="113"/>
      <c r="ET265" s="113"/>
      <c r="EU265" s="113"/>
      <c r="EV265" s="113"/>
      <c r="EW265" s="113"/>
      <c r="EX265" s="113"/>
      <c r="EY265" s="113"/>
      <c r="EZ265" s="113"/>
      <c r="FA265" s="113"/>
      <c r="FB265" s="113"/>
      <c r="FC265" s="113"/>
      <c r="FD265" s="113"/>
      <c r="FE265" s="113"/>
      <c r="FF265" s="113"/>
      <c r="FG265" s="113"/>
      <c r="FH265" s="113"/>
      <c r="FI265" s="113"/>
      <c r="FJ265" s="113"/>
      <c r="FK265" s="113"/>
      <c r="FL265" s="113"/>
      <c r="FM265" s="113"/>
      <c r="FN265" s="113"/>
      <c r="FO265" s="113"/>
      <c r="FP265" s="113"/>
      <c r="FQ265" s="113"/>
      <c r="FR265" s="113"/>
      <c r="FS265" s="113"/>
      <c r="FT265" s="113"/>
      <c r="FU265" s="113"/>
      <c r="FV265" s="113"/>
      <c r="FW265" s="113"/>
      <c r="FX265" s="113"/>
      <c r="FY265" s="113"/>
      <c r="FZ265" s="113"/>
      <c r="GA265" s="113"/>
      <c r="GB265" s="113"/>
      <c r="GC265" s="113"/>
      <c r="GD265" s="113"/>
      <c r="GE265" s="113"/>
      <c r="GF265" s="113"/>
      <c r="GG265" s="113"/>
      <c r="GH265" s="113"/>
      <c r="GI265" s="113"/>
      <c r="GJ265" s="113"/>
      <c r="GK265" s="113"/>
      <c r="GL265" s="113"/>
      <c r="GM265" s="113"/>
      <c r="GN265" s="113"/>
      <c r="GO265" s="113"/>
      <c r="GP265" s="113"/>
      <c r="GQ265" s="113"/>
      <c r="GR265" s="113"/>
      <c r="GS265" s="113"/>
      <c r="GT265" s="113"/>
      <c r="GU265" s="113"/>
      <c r="GV265" s="113"/>
      <c r="GW265" s="113"/>
      <c r="GX265" s="113"/>
      <c r="GY265" s="113"/>
      <c r="GZ265" s="113"/>
      <c r="HA265" s="113"/>
      <c r="HB265" s="113"/>
      <c r="HC265" s="113"/>
      <c r="HD265" s="113"/>
      <c r="HE265" s="113"/>
      <c r="HF265" s="113"/>
      <c r="HG265" s="113"/>
      <c r="HH265" s="113"/>
      <c r="HI265" s="113"/>
      <c r="HJ265" s="113"/>
      <c r="HK265" s="113"/>
      <c r="HL265" s="113"/>
      <c r="HM265" s="113"/>
      <c r="HN265" s="113"/>
      <c r="HO265" s="113"/>
      <c r="HP265" s="113"/>
      <c r="HQ265" s="113"/>
      <c r="HR265" s="113"/>
      <c r="HS265" s="113"/>
      <c r="HT265" s="113"/>
      <c r="HU265" s="113"/>
      <c r="HV265" s="113"/>
      <c r="HW265" s="113"/>
      <c r="HX265" s="113"/>
      <c r="HY265" s="113"/>
      <c r="HZ265" s="113"/>
      <c r="IA265" s="113"/>
      <c r="IB265" s="113"/>
      <c r="IC265" s="113"/>
      <c r="ID265" s="113"/>
      <c r="IE265" s="113"/>
      <c r="IF265" s="113"/>
    </row>
    <row r="266" spans="1:240" s="91" customFormat="1" ht="31.5">
      <c r="A266" s="92">
        <v>19</v>
      </c>
      <c r="B266" s="248" t="s">
        <v>417</v>
      </c>
      <c r="C266" s="248"/>
      <c r="D266" s="248"/>
      <c r="E266" s="109" t="s">
        <v>524</v>
      </c>
      <c r="F266" s="96" t="s">
        <v>575</v>
      </c>
      <c r="G266" s="109" t="s">
        <v>6</v>
      </c>
      <c r="H266" s="114" t="s">
        <v>49</v>
      </c>
      <c r="I266" s="29">
        <v>2016</v>
      </c>
      <c r="J266" s="29">
        <v>2018</v>
      </c>
      <c r="K266" s="496" t="s">
        <v>418</v>
      </c>
      <c r="L266" s="93">
        <v>3000</v>
      </c>
      <c r="M266" s="93"/>
      <c r="N266" s="93">
        <v>3000</v>
      </c>
      <c r="O266" s="93">
        <v>1233</v>
      </c>
      <c r="P266" s="93"/>
      <c r="Q266" s="93">
        <v>1233</v>
      </c>
      <c r="R266" s="168">
        <v>1467</v>
      </c>
      <c r="S266" s="168"/>
      <c r="T266" s="168">
        <v>720</v>
      </c>
      <c r="U266" s="477" t="s">
        <v>805</v>
      </c>
      <c r="V266" s="109"/>
    </row>
    <row r="267" spans="1:240" s="91" customFormat="1" ht="31.5">
      <c r="A267" s="92">
        <v>20</v>
      </c>
      <c r="B267" s="248" t="s">
        <v>421</v>
      </c>
      <c r="C267" s="248"/>
      <c r="D267" s="248"/>
      <c r="E267" s="109" t="s">
        <v>524</v>
      </c>
      <c r="F267" s="96" t="s">
        <v>575</v>
      </c>
      <c r="G267" s="109" t="s">
        <v>6</v>
      </c>
      <c r="H267" s="114" t="s">
        <v>49</v>
      </c>
      <c r="I267" s="29">
        <v>2016</v>
      </c>
      <c r="J267" s="29">
        <v>2018</v>
      </c>
      <c r="K267" s="496" t="s">
        <v>533</v>
      </c>
      <c r="L267" s="93">
        <v>2998</v>
      </c>
      <c r="M267" s="93"/>
      <c r="N267" s="93">
        <v>2998</v>
      </c>
      <c r="O267" s="93">
        <v>1233</v>
      </c>
      <c r="P267" s="93"/>
      <c r="Q267" s="93">
        <v>1233</v>
      </c>
      <c r="R267" s="168">
        <v>1465.2000000000003</v>
      </c>
      <c r="S267" s="168"/>
      <c r="T267" s="168">
        <v>730</v>
      </c>
      <c r="U267" s="477" t="s">
        <v>921</v>
      </c>
      <c r="V267" s="109"/>
    </row>
    <row r="268" spans="1:240" s="91" customFormat="1" ht="31.5">
      <c r="A268" s="92">
        <v>21</v>
      </c>
      <c r="B268" s="114" t="s">
        <v>426</v>
      </c>
      <c r="D268" s="114"/>
      <c r="E268" s="109" t="s">
        <v>524</v>
      </c>
      <c r="F268" s="96" t="s">
        <v>575</v>
      </c>
      <c r="G268" s="109" t="s">
        <v>6</v>
      </c>
      <c r="H268" s="30" t="s">
        <v>57</v>
      </c>
      <c r="I268" s="29">
        <v>2017</v>
      </c>
      <c r="J268" s="29">
        <v>2019</v>
      </c>
      <c r="K268" s="247" t="s">
        <v>427</v>
      </c>
      <c r="L268" s="128">
        <v>6229</v>
      </c>
      <c r="M268" s="128"/>
      <c r="N268" s="128">
        <v>3000</v>
      </c>
      <c r="O268" s="93">
        <v>75</v>
      </c>
      <c r="P268" s="93"/>
      <c r="Q268" s="93">
        <v>75</v>
      </c>
      <c r="R268" s="168">
        <v>2625</v>
      </c>
      <c r="S268" s="168"/>
      <c r="T268" s="109">
        <v>950</v>
      </c>
      <c r="U268" s="109" t="s">
        <v>922</v>
      </c>
      <c r="V268" s="109"/>
      <c r="W268" s="155"/>
      <c r="X268" s="155"/>
      <c r="Y268" s="155"/>
      <c r="Z268" s="155"/>
      <c r="AA268" s="155"/>
      <c r="AB268" s="155"/>
      <c r="AC268" s="155"/>
      <c r="AD268" s="155"/>
      <c r="AE268" s="155"/>
      <c r="AF268" s="155"/>
      <c r="AG268" s="155"/>
      <c r="AH268" s="155"/>
      <c r="AI268" s="155"/>
      <c r="AJ268" s="155"/>
      <c r="AK268" s="155"/>
      <c r="AL268" s="155"/>
      <c r="AM268" s="155"/>
      <c r="AN268" s="155"/>
      <c r="AO268" s="155"/>
      <c r="AP268" s="155"/>
      <c r="AQ268" s="155"/>
      <c r="AR268" s="155"/>
      <c r="AS268" s="155"/>
      <c r="AT268" s="155"/>
      <c r="AU268" s="155"/>
      <c r="AV268" s="155"/>
      <c r="AW268" s="155"/>
      <c r="AX268" s="155"/>
      <c r="AY268" s="155"/>
      <c r="AZ268" s="155"/>
      <c r="BA268" s="155"/>
      <c r="BB268" s="155"/>
      <c r="BC268" s="155"/>
      <c r="BD268" s="155"/>
      <c r="BE268" s="155"/>
      <c r="BF268" s="155"/>
      <c r="BG268" s="155"/>
      <c r="BH268" s="155"/>
      <c r="BI268" s="155"/>
      <c r="BJ268" s="155"/>
      <c r="BK268" s="155"/>
      <c r="BL268" s="155"/>
      <c r="BM268" s="155"/>
      <c r="BN268" s="155"/>
      <c r="BO268" s="155"/>
      <c r="BP268" s="155"/>
      <c r="BQ268" s="155"/>
      <c r="BR268" s="155"/>
      <c r="BS268" s="155"/>
      <c r="BT268" s="155"/>
      <c r="BU268" s="155"/>
      <c r="BV268" s="155"/>
      <c r="BW268" s="155"/>
      <c r="BX268" s="155"/>
      <c r="BY268" s="155"/>
      <c r="BZ268" s="155"/>
      <c r="CA268" s="155"/>
      <c r="CB268" s="155"/>
      <c r="CC268" s="155"/>
      <c r="CD268" s="155"/>
      <c r="CE268" s="155"/>
      <c r="CF268" s="155"/>
      <c r="CG268" s="155"/>
      <c r="CH268" s="155"/>
      <c r="CI268" s="155"/>
      <c r="CJ268" s="155"/>
      <c r="CK268" s="155"/>
      <c r="CL268" s="155"/>
      <c r="CM268" s="155"/>
      <c r="CN268" s="155"/>
      <c r="CO268" s="155"/>
      <c r="CP268" s="155"/>
      <c r="CQ268" s="155"/>
      <c r="CR268" s="155"/>
      <c r="CS268" s="155"/>
      <c r="CT268" s="155"/>
      <c r="CU268" s="155"/>
      <c r="CV268" s="155"/>
      <c r="CW268" s="155"/>
      <c r="CX268" s="155"/>
      <c r="CY268" s="155"/>
      <c r="CZ268" s="155"/>
      <c r="DA268" s="155"/>
      <c r="DB268" s="155"/>
      <c r="DC268" s="155"/>
      <c r="DD268" s="155"/>
      <c r="DE268" s="155"/>
      <c r="DF268" s="155"/>
      <c r="DG268" s="155"/>
      <c r="DH268" s="155"/>
      <c r="DI268" s="155"/>
      <c r="DJ268" s="155"/>
      <c r="DK268" s="155"/>
      <c r="DL268" s="155"/>
      <c r="DM268" s="155"/>
      <c r="DN268" s="155"/>
      <c r="DO268" s="155"/>
      <c r="DP268" s="155"/>
      <c r="DQ268" s="155"/>
      <c r="DR268" s="155"/>
      <c r="DS268" s="155"/>
      <c r="DT268" s="155"/>
      <c r="DU268" s="155"/>
      <c r="DV268" s="155"/>
      <c r="DW268" s="155"/>
      <c r="DX268" s="155"/>
      <c r="DY268" s="155"/>
      <c r="DZ268" s="155"/>
      <c r="EA268" s="155"/>
      <c r="EB268" s="155"/>
      <c r="EC268" s="155"/>
      <c r="ED268" s="155"/>
      <c r="EE268" s="155"/>
      <c r="EF268" s="155"/>
      <c r="EG268" s="155"/>
      <c r="EH268" s="155"/>
      <c r="EI268" s="155"/>
      <c r="EJ268" s="155"/>
      <c r="EK268" s="155"/>
      <c r="EL268" s="155"/>
      <c r="EM268" s="155"/>
      <c r="EN268" s="155"/>
      <c r="EO268" s="155"/>
      <c r="EP268" s="155"/>
      <c r="EQ268" s="155"/>
      <c r="ER268" s="155"/>
      <c r="ES268" s="155"/>
      <c r="ET268" s="155"/>
      <c r="EU268" s="155"/>
      <c r="EV268" s="155"/>
      <c r="EW268" s="155"/>
      <c r="EX268" s="155"/>
      <c r="EY268" s="155"/>
      <c r="EZ268" s="155"/>
      <c r="FA268" s="155"/>
      <c r="FB268" s="155"/>
      <c r="FC268" s="155"/>
      <c r="FD268" s="155"/>
      <c r="FE268" s="155"/>
      <c r="FF268" s="155"/>
      <c r="FG268" s="155"/>
      <c r="FH268" s="155"/>
      <c r="FI268" s="155"/>
      <c r="FJ268" s="155"/>
      <c r="FK268" s="155"/>
      <c r="FL268" s="155"/>
      <c r="FM268" s="155"/>
      <c r="FN268" s="155"/>
      <c r="FO268" s="155"/>
      <c r="FP268" s="155"/>
      <c r="FQ268" s="155"/>
      <c r="FR268" s="155"/>
      <c r="FS268" s="155"/>
      <c r="FT268" s="155"/>
      <c r="FU268" s="155"/>
      <c r="FV268" s="155"/>
      <c r="FW268" s="155"/>
      <c r="FX268" s="155"/>
      <c r="FY268" s="155"/>
      <c r="FZ268" s="155"/>
      <c r="GA268" s="155"/>
      <c r="GB268" s="155"/>
      <c r="GC268" s="155"/>
      <c r="GD268" s="155"/>
      <c r="GE268" s="155"/>
      <c r="GF268" s="155"/>
      <c r="GG268" s="155"/>
      <c r="GH268" s="155"/>
      <c r="GI268" s="155"/>
      <c r="GJ268" s="155"/>
      <c r="GK268" s="155"/>
      <c r="GL268" s="155"/>
      <c r="GM268" s="155"/>
      <c r="GN268" s="155"/>
      <c r="GO268" s="155"/>
      <c r="GP268" s="155"/>
      <c r="GQ268" s="155"/>
      <c r="GR268" s="155"/>
      <c r="GS268" s="155"/>
      <c r="GT268" s="155"/>
      <c r="GU268" s="155"/>
      <c r="GV268" s="155"/>
      <c r="GW268" s="155"/>
      <c r="GX268" s="155"/>
      <c r="GY268" s="155"/>
      <c r="GZ268" s="155"/>
      <c r="HA268" s="155"/>
      <c r="HB268" s="155"/>
      <c r="HC268" s="155"/>
      <c r="HD268" s="155"/>
      <c r="HE268" s="155"/>
      <c r="HF268" s="155"/>
      <c r="HG268" s="155"/>
      <c r="HH268" s="155"/>
      <c r="HI268" s="155"/>
      <c r="HJ268" s="155"/>
      <c r="HK268" s="155"/>
      <c r="HL268" s="155"/>
      <c r="HM268" s="155"/>
      <c r="HN268" s="155"/>
      <c r="HO268" s="155"/>
      <c r="HP268" s="155"/>
      <c r="HQ268" s="155"/>
      <c r="HR268" s="155"/>
      <c r="HS268" s="155"/>
      <c r="HT268" s="155"/>
      <c r="HU268" s="155"/>
      <c r="HV268" s="155"/>
      <c r="HW268" s="155"/>
      <c r="HX268" s="155"/>
      <c r="HY268" s="155"/>
      <c r="HZ268" s="155"/>
      <c r="IA268" s="155"/>
      <c r="IB268" s="155"/>
      <c r="IC268" s="155"/>
      <c r="ID268" s="155"/>
      <c r="IE268" s="155"/>
      <c r="IF268" s="155"/>
    </row>
    <row r="269" spans="1:240" s="113" customFormat="1" ht="31.5">
      <c r="A269" s="92">
        <v>22</v>
      </c>
      <c r="B269" s="114" t="s">
        <v>430</v>
      </c>
      <c r="C269" s="114"/>
      <c r="D269" s="114"/>
      <c r="E269" s="109" t="s">
        <v>524</v>
      </c>
      <c r="F269" s="96" t="s">
        <v>575</v>
      </c>
      <c r="G269" s="109"/>
      <c r="H269" s="494" t="s">
        <v>85</v>
      </c>
      <c r="I269" s="29">
        <v>2017</v>
      </c>
      <c r="J269" s="29">
        <v>2019</v>
      </c>
      <c r="K269" s="247" t="s">
        <v>431</v>
      </c>
      <c r="L269" s="128">
        <v>3777</v>
      </c>
      <c r="M269" s="128"/>
      <c r="N269" s="128">
        <v>3777</v>
      </c>
      <c r="O269" s="93">
        <v>100</v>
      </c>
      <c r="P269" s="93"/>
      <c r="Q269" s="93">
        <v>100</v>
      </c>
      <c r="R269" s="109">
        <v>3299</v>
      </c>
      <c r="S269" s="109"/>
      <c r="T269" s="109">
        <v>1100</v>
      </c>
      <c r="U269" s="76" t="s">
        <v>923</v>
      </c>
      <c r="V269" s="109"/>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91"/>
      <c r="AY269" s="91"/>
      <c r="AZ269" s="91"/>
      <c r="BA269" s="91"/>
      <c r="BB269" s="91"/>
      <c r="BC269" s="91"/>
      <c r="BD269" s="91"/>
      <c r="BE269" s="91"/>
      <c r="BF269" s="91"/>
      <c r="BG269" s="91"/>
      <c r="BH269" s="91"/>
      <c r="BI269" s="91"/>
      <c r="BJ269" s="91"/>
      <c r="BK269" s="91"/>
      <c r="BL269" s="91"/>
      <c r="BM269" s="91"/>
      <c r="BN269" s="91"/>
      <c r="BO269" s="91"/>
      <c r="BP269" s="91"/>
      <c r="BQ269" s="91"/>
      <c r="BR269" s="91"/>
      <c r="BS269" s="91"/>
      <c r="BT269" s="91"/>
      <c r="BU269" s="91"/>
      <c r="BV269" s="91"/>
      <c r="BW269" s="91"/>
      <c r="BX269" s="91"/>
      <c r="BY269" s="91"/>
      <c r="BZ269" s="91"/>
      <c r="CA269" s="91"/>
      <c r="CB269" s="91"/>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1"/>
      <c r="DS269" s="91"/>
      <c r="DT269" s="91"/>
      <c r="DU269" s="91"/>
      <c r="DV269" s="91"/>
      <c r="DW269" s="91"/>
      <c r="DX269" s="91"/>
      <c r="DY269" s="91"/>
      <c r="DZ269" s="91"/>
      <c r="EA269" s="91"/>
      <c r="EB269" s="91"/>
      <c r="EC269" s="91"/>
      <c r="ED269" s="91"/>
      <c r="EE269" s="91"/>
      <c r="EF269" s="91"/>
      <c r="EG269" s="91"/>
      <c r="EH269" s="91"/>
      <c r="EI269" s="91"/>
      <c r="EJ269" s="91"/>
      <c r="EK269" s="91"/>
      <c r="EL269" s="91"/>
      <c r="EM269" s="91"/>
      <c r="EN269" s="91"/>
      <c r="EO269" s="91"/>
      <c r="EP269" s="91"/>
      <c r="EQ269" s="91"/>
      <c r="ER269" s="91"/>
      <c r="ES269" s="91"/>
      <c r="ET269" s="91"/>
      <c r="EU269" s="91"/>
      <c r="EV269" s="91"/>
      <c r="EW269" s="91"/>
      <c r="EX269" s="91"/>
      <c r="EY269" s="91"/>
      <c r="EZ269" s="91"/>
      <c r="FA269" s="91"/>
      <c r="FB269" s="91"/>
      <c r="FC269" s="91"/>
      <c r="FD269" s="91"/>
      <c r="FE269" s="91"/>
      <c r="FF269" s="91"/>
      <c r="FG269" s="91"/>
      <c r="FH269" s="91"/>
      <c r="FI269" s="91"/>
      <c r="FJ269" s="91"/>
      <c r="FK269" s="91"/>
      <c r="FL269" s="91"/>
      <c r="FM269" s="91"/>
      <c r="FN269" s="91"/>
      <c r="FO269" s="91"/>
      <c r="FP269" s="91"/>
      <c r="FQ269" s="91"/>
      <c r="FR269" s="91"/>
      <c r="FS269" s="91"/>
      <c r="FT269" s="91"/>
      <c r="FU269" s="91"/>
      <c r="FV269" s="91"/>
      <c r="FW269" s="91"/>
      <c r="FX269" s="91"/>
      <c r="FY269" s="91"/>
      <c r="FZ269" s="91"/>
      <c r="GA269" s="91"/>
      <c r="GB269" s="91"/>
      <c r="GC269" s="91"/>
      <c r="GD269" s="91"/>
      <c r="GE269" s="91"/>
      <c r="GF269" s="91"/>
      <c r="GG269" s="91"/>
      <c r="GH269" s="91"/>
      <c r="GI269" s="91"/>
      <c r="GJ269" s="91"/>
      <c r="GK269" s="91"/>
      <c r="GL269" s="91"/>
      <c r="GM269" s="91"/>
      <c r="GN269" s="91"/>
      <c r="GO269" s="91"/>
      <c r="GP269" s="91"/>
      <c r="GQ269" s="91"/>
      <c r="GR269" s="91"/>
      <c r="GS269" s="91"/>
      <c r="GT269" s="91"/>
      <c r="GU269" s="91"/>
      <c r="GV269" s="91"/>
      <c r="GW269" s="91"/>
      <c r="GX269" s="91"/>
      <c r="GY269" s="91"/>
      <c r="GZ269" s="91"/>
      <c r="HA269" s="91"/>
      <c r="HB269" s="91"/>
      <c r="HC269" s="91"/>
      <c r="HD269" s="91"/>
      <c r="HE269" s="91"/>
      <c r="HF269" s="91"/>
      <c r="HG269" s="91"/>
      <c r="HH269" s="91"/>
      <c r="HI269" s="91"/>
      <c r="HJ269" s="91"/>
      <c r="HK269" s="91"/>
      <c r="HL269" s="91"/>
      <c r="HM269" s="91"/>
      <c r="HN269" s="91"/>
      <c r="HO269" s="91"/>
      <c r="HP269" s="91"/>
      <c r="HQ269" s="91"/>
      <c r="HR269" s="91"/>
      <c r="HS269" s="91"/>
      <c r="HT269" s="91"/>
      <c r="HU269" s="91"/>
      <c r="HV269" s="91"/>
      <c r="HW269" s="91"/>
      <c r="HX269" s="91"/>
      <c r="HY269" s="91"/>
      <c r="HZ269" s="91"/>
      <c r="IA269" s="91"/>
      <c r="IB269" s="91"/>
      <c r="IC269" s="91"/>
      <c r="ID269" s="91"/>
      <c r="IE269" s="91"/>
      <c r="IF269" s="91"/>
    </row>
    <row r="270" spans="1:240" s="258" customFormat="1" ht="28.5" customHeight="1">
      <c r="A270" s="249" t="s">
        <v>724</v>
      </c>
      <c r="B270" s="250" t="s">
        <v>778</v>
      </c>
      <c r="C270" s="250"/>
      <c r="D270" s="250"/>
      <c r="E270" s="251"/>
      <c r="F270" s="252"/>
      <c r="G270" s="251"/>
      <c r="H270" s="381"/>
      <c r="I270" s="255"/>
      <c r="J270" s="255"/>
      <c r="K270" s="256"/>
      <c r="L270" s="476">
        <f t="shared" ref="L270:S270" si="34">SUBTOTAL(109,L271:L272)</f>
        <v>5908</v>
      </c>
      <c r="M270" s="476">
        <f t="shared" si="34"/>
        <v>0</v>
      </c>
      <c r="N270" s="476">
        <f t="shared" si="34"/>
        <v>5908</v>
      </c>
      <c r="O270" s="476">
        <f t="shared" si="34"/>
        <v>150</v>
      </c>
      <c r="P270" s="476">
        <f t="shared" si="34"/>
        <v>0</v>
      </c>
      <c r="Q270" s="476">
        <f t="shared" si="34"/>
        <v>150</v>
      </c>
      <c r="R270" s="476">
        <f t="shared" si="34"/>
        <v>5167</v>
      </c>
      <c r="S270" s="476">
        <f t="shared" si="34"/>
        <v>0</v>
      </c>
      <c r="T270" s="476">
        <f>SUBTOTAL(109,T271:T272)</f>
        <v>1480</v>
      </c>
      <c r="U270" s="478"/>
      <c r="V270" s="290"/>
    </row>
    <row r="271" spans="1:240" s="113" customFormat="1" ht="42" customHeight="1">
      <c r="A271" s="92">
        <v>1</v>
      </c>
      <c r="B271" s="248" t="s">
        <v>438</v>
      </c>
      <c r="C271" s="248"/>
      <c r="D271" s="248"/>
      <c r="E271" s="109" t="s">
        <v>524</v>
      </c>
      <c r="F271" s="96" t="s">
        <v>575</v>
      </c>
      <c r="G271" s="109" t="s">
        <v>6</v>
      </c>
      <c r="H271" s="110" t="s">
        <v>95</v>
      </c>
      <c r="I271" s="29">
        <v>2017</v>
      </c>
      <c r="J271" s="29">
        <v>2019</v>
      </c>
      <c r="K271" s="247" t="s">
        <v>439</v>
      </c>
      <c r="L271" s="128">
        <v>2992</v>
      </c>
      <c r="M271" s="128"/>
      <c r="N271" s="128">
        <v>2992</v>
      </c>
      <c r="O271" s="93">
        <v>75</v>
      </c>
      <c r="P271" s="93"/>
      <c r="Q271" s="93">
        <v>75</v>
      </c>
      <c r="R271" s="168">
        <v>2618</v>
      </c>
      <c r="S271" s="168"/>
      <c r="T271" s="168">
        <v>750</v>
      </c>
      <c r="U271" s="477" t="s">
        <v>924</v>
      </c>
      <c r="V271" s="109"/>
      <c r="W271" s="91"/>
      <c r="X271" s="91"/>
      <c r="Y271" s="91"/>
      <c r="Z271" s="91"/>
      <c r="AA271" s="91"/>
      <c r="AB271" s="91"/>
      <c r="AC271" s="91"/>
      <c r="AD271" s="91"/>
      <c r="AE271" s="91"/>
      <c r="AF271" s="91"/>
      <c r="AG271" s="91"/>
      <c r="AH271" s="91"/>
      <c r="AI271" s="91"/>
      <c r="AJ271" s="91"/>
      <c r="AK271" s="91"/>
      <c r="AL271" s="91"/>
      <c r="AM271" s="91"/>
      <c r="AN271" s="91"/>
      <c r="AO271" s="91"/>
      <c r="AP271" s="91"/>
      <c r="AQ271" s="91"/>
      <c r="AR271" s="91"/>
      <c r="AS271" s="91"/>
      <c r="AT271" s="91"/>
      <c r="AU271" s="91"/>
      <c r="AV271" s="91"/>
      <c r="AW271" s="91"/>
      <c r="AX271" s="91"/>
      <c r="AY271" s="91"/>
      <c r="AZ271" s="91"/>
      <c r="BA271" s="91"/>
      <c r="BB271" s="91"/>
      <c r="BC271" s="91"/>
      <c r="BD271" s="91"/>
      <c r="BE271" s="91"/>
      <c r="BF271" s="91"/>
      <c r="BG271" s="91"/>
      <c r="BH271" s="91"/>
      <c r="BI271" s="91"/>
      <c r="BJ271" s="91"/>
      <c r="BK271" s="91"/>
      <c r="BL271" s="91"/>
      <c r="BM271" s="91"/>
      <c r="BN271" s="91"/>
      <c r="BO271" s="91"/>
      <c r="BP271" s="91"/>
      <c r="BQ271" s="91"/>
      <c r="BR271" s="91"/>
      <c r="BS271" s="91"/>
      <c r="BT271" s="91"/>
      <c r="BU271" s="91"/>
      <c r="BV271" s="91"/>
      <c r="BW271" s="91"/>
      <c r="BX271" s="91"/>
      <c r="BY271" s="91"/>
      <c r="BZ271" s="91"/>
      <c r="CA271" s="91"/>
      <c r="CB271" s="91"/>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c r="DT271" s="91"/>
      <c r="DU271" s="91"/>
      <c r="DV271" s="91"/>
      <c r="DW271" s="91"/>
      <c r="DX271" s="91"/>
      <c r="DY271" s="91"/>
      <c r="DZ271" s="91"/>
      <c r="EA271" s="91"/>
      <c r="EB271" s="91"/>
      <c r="EC271" s="91"/>
      <c r="ED271" s="91"/>
      <c r="EE271" s="91"/>
      <c r="EF271" s="91"/>
      <c r="EG271" s="91"/>
      <c r="EH271" s="91"/>
      <c r="EI271" s="91"/>
      <c r="EJ271" s="91"/>
      <c r="EK271" s="91"/>
      <c r="EL271" s="91"/>
      <c r="EM271" s="91"/>
      <c r="EN271" s="91"/>
      <c r="EO271" s="91"/>
      <c r="EP271" s="91"/>
      <c r="EQ271" s="91"/>
      <c r="ER271" s="91"/>
      <c r="ES271" s="91"/>
      <c r="ET271" s="91"/>
      <c r="EU271" s="91"/>
      <c r="EV271" s="91"/>
      <c r="EW271" s="91"/>
      <c r="EX271" s="91"/>
      <c r="EY271" s="91"/>
      <c r="EZ271" s="91"/>
      <c r="FA271" s="91"/>
      <c r="FB271" s="91"/>
      <c r="FC271" s="91"/>
      <c r="FD271" s="91"/>
      <c r="FE271" s="91"/>
      <c r="FF271" s="91"/>
      <c r="FG271" s="91"/>
      <c r="FH271" s="91"/>
      <c r="FI271" s="91"/>
      <c r="FJ271" s="91"/>
      <c r="FK271" s="91"/>
      <c r="FL271" s="91"/>
      <c r="FM271" s="91"/>
      <c r="FN271" s="91"/>
      <c r="FO271" s="91"/>
      <c r="FP271" s="91"/>
      <c r="FQ271" s="91"/>
      <c r="FR271" s="91"/>
      <c r="FS271" s="91"/>
      <c r="FT271" s="91"/>
      <c r="FU271" s="91"/>
      <c r="FV271" s="91"/>
      <c r="FW271" s="91"/>
      <c r="FX271" s="91"/>
      <c r="FY271" s="91"/>
      <c r="FZ271" s="91"/>
      <c r="GA271" s="91"/>
      <c r="GB271" s="91"/>
      <c r="GC271" s="91"/>
      <c r="GD271" s="91"/>
      <c r="GE271" s="91"/>
      <c r="GF271" s="91"/>
      <c r="GG271" s="91"/>
      <c r="GH271" s="91"/>
      <c r="GI271" s="91"/>
      <c r="GJ271" s="91"/>
      <c r="GK271" s="91"/>
      <c r="GL271" s="91"/>
      <c r="GM271" s="91"/>
      <c r="GN271" s="91"/>
      <c r="GO271" s="91"/>
      <c r="GP271" s="91"/>
      <c r="GQ271" s="91"/>
      <c r="GR271" s="91"/>
      <c r="GS271" s="91"/>
      <c r="GT271" s="91"/>
      <c r="GU271" s="91"/>
      <c r="GV271" s="91"/>
      <c r="GW271" s="91"/>
      <c r="GX271" s="91"/>
      <c r="GY271" s="91"/>
      <c r="GZ271" s="91"/>
      <c r="HA271" s="91"/>
      <c r="HB271" s="91"/>
      <c r="HC271" s="91"/>
      <c r="HD271" s="91"/>
      <c r="HE271" s="91"/>
      <c r="HF271" s="91"/>
      <c r="HG271" s="91"/>
      <c r="HH271" s="91"/>
      <c r="HI271" s="91"/>
      <c r="HJ271" s="91"/>
      <c r="HK271" s="91"/>
      <c r="HL271" s="91"/>
      <c r="HM271" s="91"/>
      <c r="HN271" s="91"/>
      <c r="HO271" s="91"/>
      <c r="HP271" s="91"/>
      <c r="HQ271" s="91"/>
      <c r="HR271" s="91"/>
      <c r="HS271" s="91"/>
      <c r="HT271" s="91"/>
      <c r="HU271" s="91"/>
      <c r="HV271" s="91"/>
      <c r="HW271" s="91"/>
      <c r="HX271" s="91"/>
      <c r="HY271" s="91"/>
      <c r="HZ271" s="91"/>
      <c r="IA271" s="91"/>
      <c r="IB271" s="91"/>
      <c r="IC271" s="91"/>
      <c r="ID271" s="91"/>
      <c r="IE271" s="91"/>
      <c r="IF271" s="91"/>
    </row>
    <row r="272" spans="1:240" s="155" customFormat="1" ht="31.5">
      <c r="A272" s="92">
        <v>2</v>
      </c>
      <c r="B272" s="248" t="s">
        <v>442</v>
      </c>
      <c r="C272" s="248"/>
      <c r="D272" s="248"/>
      <c r="E272" s="109" t="s">
        <v>524</v>
      </c>
      <c r="F272" s="96" t="s">
        <v>575</v>
      </c>
      <c r="G272" s="109" t="s">
        <v>6</v>
      </c>
      <c r="H272" s="485" t="s">
        <v>85</v>
      </c>
      <c r="I272" s="29">
        <v>2017</v>
      </c>
      <c r="J272" s="29">
        <v>2019</v>
      </c>
      <c r="K272" s="496" t="s">
        <v>443</v>
      </c>
      <c r="L272" s="93">
        <v>2916</v>
      </c>
      <c r="M272" s="93"/>
      <c r="N272" s="93">
        <v>2916</v>
      </c>
      <c r="O272" s="93">
        <v>75</v>
      </c>
      <c r="P272" s="93"/>
      <c r="Q272" s="93">
        <v>75</v>
      </c>
      <c r="R272" s="109">
        <v>2549</v>
      </c>
      <c r="S272" s="109"/>
      <c r="T272" s="168">
        <v>730</v>
      </c>
      <c r="U272" s="477" t="s">
        <v>925</v>
      </c>
      <c r="V272" s="109"/>
      <c r="W272" s="91"/>
      <c r="X272" s="91"/>
      <c r="Y272" s="91"/>
      <c r="Z272" s="91"/>
      <c r="AA272" s="91"/>
      <c r="AB272" s="91"/>
      <c r="AC272" s="91"/>
      <c r="AD272" s="91"/>
      <c r="AE272" s="91"/>
      <c r="AF272" s="91"/>
      <c r="AG272" s="91"/>
      <c r="AH272" s="91"/>
      <c r="AI272" s="91"/>
      <c r="AJ272" s="91"/>
      <c r="AK272" s="91"/>
      <c r="AL272" s="91"/>
      <c r="AM272" s="91"/>
      <c r="AN272" s="91"/>
      <c r="AO272" s="91"/>
      <c r="AP272" s="91"/>
      <c r="AQ272" s="91"/>
      <c r="AR272" s="91"/>
      <c r="AS272" s="91"/>
      <c r="AT272" s="91"/>
      <c r="AU272" s="91"/>
      <c r="AV272" s="91"/>
      <c r="AW272" s="91"/>
      <c r="AX272" s="91"/>
      <c r="AY272" s="91"/>
      <c r="AZ272" s="91"/>
      <c r="BA272" s="91"/>
      <c r="BB272" s="91"/>
      <c r="BC272" s="91"/>
      <c r="BD272" s="91"/>
      <c r="BE272" s="91"/>
      <c r="BF272" s="91"/>
      <c r="BG272" s="91"/>
      <c r="BH272" s="91"/>
      <c r="BI272" s="91"/>
      <c r="BJ272" s="91"/>
      <c r="BK272" s="91"/>
      <c r="BL272" s="91"/>
      <c r="BM272" s="91"/>
      <c r="BN272" s="91"/>
      <c r="BO272" s="91"/>
      <c r="BP272" s="91"/>
      <c r="BQ272" s="91"/>
      <c r="BR272" s="91"/>
      <c r="BS272" s="91"/>
      <c r="BT272" s="91"/>
      <c r="BU272" s="91"/>
      <c r="BV272" s="91"/>
      <c r="BW272" s="91"/>
      <c r="BX272" s="91"/>
      <c r="BY272" s="91"/>
      <c r="BZ272" s="91"/>
      <c r="CA272" s="91"/>
      <c r="CB272" s="91"/>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1"/>
      <c r="DS272" s="91"/>
      <c r="DT272" s="91"/>
      <c r="DU272" s="91"/>
      <c r="DV272" s="91"/>
      <c r="DW272" s="91"/>
      <c r="DX272" s="91"/>
      <c r="DY272" s="91"/>
      <c r="DZ272" s="91"/>
      <c r="EA272" s="91"/>
      <c r="EB272" s="91"/>
      <c r="EC272" s="91"/>
      <c r="ED272" s="91"/>
      <c r="EE272" s="91"/>
      <c r="EF272" s="91"/>
      <c r="EG272" s="91"/>
      <c r="EH272" s="91"/>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1"/>
      <c r="FU272" s="91"/>
      <c r="FV272" s="91"/>
      <c r="FW272" s="91"/>
      <c r="FX272" s="91"/>
      <c r="FY272" s="91"/>
      <c r="FZ272" s="91"/>
      <c r="GA272" s="91"/>
      <c r="GB272" s="91"/>
      <c r="GC272" s="91"/>
      <c r="GD272" s="91"/>
      <c r="GE272" s="91"/>
      <c r="GF272" s="91"/>
      <c r="GG272" s="91"/>
      <c r="GH272" s="91"/>
      <c r="GI272" s="91"/>
      <c r="GJ272" s="91"/>
      <c r="GK272" s="91"/>
      <c r="GL272" s="91"/>
      <c r="GM272" s="91"/>
      <c r="GN272" s="91"/>
      <c r="GO272" s="91"/>
      <c r="GP272" s="91"/>
      <c r="GQ272" s="91"/>
      <c r="GR272" s="91"/>
      <c r="GS272" s="91"/>
      <c r="GT272" s="91"/>
      <c r="GU272" s="91"/>
      <c r="GV272" s="91"/>
      <c r="GW272" s="91"/>
      <c r="GX272" s="91"/>
      <c r="GY272" s="91"/>
      <c r="GZ272" s="91"/>
      <c r="HA272" s="91"/>
      <c r="HB272" s="91"/>
      <c r="HC272" s="91"/>
      <c r="HD272" s="91"/>
      <c r="HE272" s="91"/>
      <c r="HF272" s="91"/>
      <c r="HG272" s="91"/>
      <c r="HH272" s="91"/>
      <c r="HI272" s="91"/>
      <c r="HJ272" s="91"/>
      <c r="HK272" s="91"/>
      <c r="HL272" s="91"/>
      <c r="HM272" s="91"/>
      <c r="HN272" s="91"/>
      <c r="HO272" s="91"/>
      <c r="HP272" s="91"/>
      <c r="HQ272" s="91"/>
      <c r="HR272" s="91"/>
      <c r="HS272" s="91"/>
      <c r="HT272" s="91"/>
      <c r="HU272" s="91"/>
      <c r="HV272" s="91"/>
      <c r="HW272" s="91"/>
      <c r="HX272" s="91"/>
      <c r="HY272" s="91"/>
      <c r="HZ272" s="91"/>
      <c r="IA272" s="91"/>
      <c r="IB272" s="91"/>
      <c r="IC272" s="91"/>
      <c r="ID272" s="91"/>
      <c r="IE272" s="91"/>
      <c r="IF272" s="91"/>
    </row>
    <row r="273" spans="1:240" s="234" customFormat="1" ht="28.5" customHeight="1">
      <c r="A273" s="86" t="s">
        <v>636</v>
      </c>
      <c r="B273" s="87" t="s">
        <v>719</v>
      </c>
      <c r="C273" s="87"/>
      <c r="D273" s="87"/>
      <c r="E273" s="88"/>
      <c r="F273" s="89"/>
      <c r="G273" s="288"/>
      <c r="H273" s="289"/>
      <c r="I273" s="90"/>
      <c r="J273" s="90"/>
      <c r="K273" s="283"/>
      <c r="L273" s="88">
        <f>SUBTOTAL(109,L274:L290)</f>
        <v>122704</v>
      </c>
      <c r="M273" s="88">
        <f t="shared" ref="M273:T273" si="35">SUBTOTAL(109,M274:M290)</f>
        <v>0</v>
      </c>
      <c r="N273" s="88">
        <f t="shared" si="35"/>
        <v>90385</v>
      </c>
      <c r="O273" s="88">
        <f t="shared" si="35"/>
        <v>55791</v>
      </c>
      <c r="P273" s="88">
        <f t="shared" si="35"/>
        <v>0</v>
      </c>
      <c r="Q273" s="88">
        <f t="shared" si="35"/>
        <v>36791</v>
      </c>
      <c r="R273" s="88">
        <f t="shared" si="35"/>
        <v>26831</v>
      </c>
      <c r="S273" s="88">
        <f t="shared" si="35"/>
        <v>0</v>
      </c>
      <c r="T273" s="88">
        <f t="shared" si="35"/>
        <v>13977</v>
      </c>
      <c r="U273" s="88"/>
      <c r="V273" s="288"/>
      <c r="W273" s="91"/>
      <c r="X273" s="91"/>
      <c r="Y273" s="91"/>
      <c r="Z273" s="91"/>
      <c r="AA273" s="91"/>
      <c r="AB273" s="91"/>
      <c r="AC273" s="91"/>
      <c r="AD273" s="91"/>
      <c r="AE273" s="91"/>
      <c r="AF273" s="91"/>
      <c r="AG273" s="91"/>
      <c r="AH273" s="91"/>
      <c r="AI273" s="91"/>
      <c r="AJ273" s="91"/>
      <c r="AK273" s="91"/>
      <c r="AL273" s="91"/>
      <c r="AM273" s="91"/>
      <c r="AN273" s="91"/>
      <c r="AO273" s="91"/>
      <c r="AP273" s="91"/>
      <c r="AQ273" s="91"/>
      <c r="AR273" s="91"/>
      <c r="AS273" s="91"/>
      <c r="AT273" s="91"/>
      <c r="AU273" s="91"/>
      <c r="AV273" s="91"/>
      <c r="AW273" s="91"/>
      <c r="AX273" s="91"/>
      <c r="AY273" s="91"/>
      <c r="AZ273" s="91"/>
      <c r="BA273" s="91"/>
      <c r="BB273" s="91"/>
      <c r="BC273" s="91"/>
      <c r="BD273" s="91"/>
      <c r="BE273" s="91"/>
      <c r="BF273" s="91"/>
      <c r="BG273" s="91"/>
      <c r="BH273" s="91"/>
      <c r="BI273" s="91"/>
      <c r="BJ273" s="91"/>
      <c r="BK273" s="91"/>
      <c r="BL273" s="91"/>
      <c r="BM273" s="91"/>
      <c r="BN273" s="91"/>
      <c r="BO273" s="91"/>
      <c r="BP273" s="91"/>
      <c r="BQ273" s="91"/>
      <c r="BR273" s="91"/>
      <c r="BS273" s="91"/>
      <c r="BT273" s="91"/>
      <c r="BU273" s="91"/>
      <c r="BV273" s="91"/>
      <c r="BW273" s="91"/>
      <c r="BX273" s="91"/>
      <c r="BY273" s="91"/>
      <c r="BZ273" s="91"/>
      <c r="CA273" s="91"/>
      <c r="CB273" s="91"/>
      <c r="CC273" s="91"/>
      <c r="CD273" s="91"/>
      <c r="CE273" s="91"/>
      <c r="CF273" s="91"/>
      <c r="CG273" s="91"/>
      <c r="CH273" s="91"/>
      <c r="CI273" s="91"/>
      <c r="CJ273" s="91"/>
      <c r="CK273" s="91"/>
      <c r="CL273" s="91"/>
      <c r="CM273" s="91"/>
      <c r="CN273" s="91"/>
      <c r="CO273" s="91"/>
      <c r="CP273" s="91"/>
      <c r="CQ273" s="91"/>
      <c r="CR273" s="91"/>
      <c r="CS273" s="91"/>
      <c r="CT273" s="91"/>
      <c r="CU273" s="91"/>
      <c r="CV273" s="91"/>
      <c r="CW273" s="91"/>
      <c r="CX273" s="91"/>
      <c r="CY273" s="91"/>
      <c r="CZ273" s="91"/>
      <c r="DA273" s="91"/>
      <c r="DB273" s="91"/>
      <c r="DC273" s="91"/>
      <c r="DD273" s="91"/>
      <c r="DE273" s="91"/>
      <c r="DF273" s="91"/>
      <c r="DG273" s="91"/>
      <c r="DH273" s="91"/>
      <c r="DI273" s="91"/>
      <c r="DJ273" s="91"/>
      <c r="DK273" s="91"/>
      <c r="DL273" s="91"/>
      <c r="DM273" s="91"/>
      <c r="DN273" s="91"/>
      <c r="DO273" s="91"/>
      <c r="DP273" s="91"/>
      <c r="DQ273" s="91"/>
      <c r="DR273" s="91"/>
      <c r="DS273" s="91"/>
      <c r="DT273" s="91"/>
      <c r="DU273" s="91"/>
      <c r="DV273" s="91"/>
      <c r="DW273" s="91"/>
      <c r="DX273" s="91"/>
      <c r="DY273" s="91"/>
      <c r="DZ273" s="91"/>
      <c r="EA273" s="91"/>
      <c r="EB273" s="91"/>
      <c r="EC273" s="91"/>
      <c r="ED273" s="91"/>
      <c r="EE273" s="91"/>
      <c r="EF273" s="91"/>
      <c r="EG273" s="91"/>
      <c r="EH273" s="91"/>
      <c r="EI273" s="91"/>
      <c r="EJ273" s="91"/>
      <c r="EK273" s="91"/>
      <c r="EL273" s="91"/>
      <c r="EM273" s="91"/>
      <c r="EN273" s="91"/>
      <c r="EO273" s="91"/>
      <c r="EP273" s="91"/>
      <c r="EQ273" s="91"/>
      <c r="ER273" s="91"/>
      <c r="ES273" s="91"/>
      <c r="ET273" s="91"/>
      <c r="EU273" s="91"/>
      <c r="EV273" s="91"/>
      <c r="EW273" s="91"/>
      <c r="EX273" s="91"/>
      <c r="EY273" s="91"/>
      <c r="EZ273" s="91"/>
      <c r="FA273" s="91"/>
      <c r="FB273" s="91"/>
      <c r="FC273" s="91"/>
      <c r="FD273" s="91"/>
      <c r="FE273" s="91"/>
      <c r="FF273" s="91"/>
      <c r="FG273" s="91"/>
      <c r="FH273" s="91"/>
      <c r="FI273" s="91"/>
      <c r="FJ273" s="91"/>
      <c r="FK273" s="91"/>
      <c r="FL273" s="91"/>
      <c r="FM273" s="91"/>
      <c r="FN273" s="91"/>
      <c r="FO273" s="91"/>
      <c r="FP273" s="91"/>
      <c r="FQ273" s="91"/>
      <c r="FR273" s="91"/>
      <c r="FS273" s="91"/>
      <c r="FT273" s="91"/>
      <c r="FU273" s="91"/>
      <c r="FV273" s="91"/>
      <c r="FW273" s="91"/>
      <c r="FX273" s="91"/>
      <c r="FY273" s="91"/>
      <c r="FZ273" s="91"/>
      <c r="GA273" s="91"/>
      <c r="GB273" s="91"/>
      <c r="GC273" s="91"/>
      <c r="GD273" s="91"/>
      <c r="GE273" s="91"/>
      <c r="GF273" s="91"/>
      <c r="GG273" s="91"/>
      <c r="GH273" s="91"/>
      <c r="GI273" s="91"/>
      <c r="GJ273" s="91"/>
      <c r="GK273" s="91"/>
      <c r="GL273" s="91"/>
      <c r="GM273" s="91"/>
      <c r="GN273" s="91"/>
      <c r="GO273" s="91"/>
      <c r="GP273" s="91"/>
      <c r="GQ273" s="91"/>
      <c r="GR273" s="91"/>
      <c r="GS273" s="91"/>
      <c r="GT273" s="91"/>
      <c r="GU273" s="91"/>
      <c r="GV273" s="91"/>
      <c r="GW273" s="91"/>
      <c r="GX273" s="91"/>
      <c r="GY273" s="91"/>
      <c r="GZ273" s="91"/>
      <c r="HA273" s="91"/>
      <c r="HB273" s="91"/>
      <c r="HC273" s="91"/>
      <c r="HD273" s="91"/>
      <c r="HE273" s="91"/>
      <c r="HF273" s="91"/>
      <c r="HG273" s="91"/>
      <c r="HH273" s="91"/>
      <c r="HI273" s="91"/>
      <c r="HJ273" s="91"/>
      <c r="HK273" s="91"/>
      <c r="HL273" s="91"/>
      <c r="HM273" s="91"/>
      <c r="HN273" s="91"/>
      <c r="HO273" s="91"/>
      <c r="HP273" s="91"/>
      <c r="HQ273" s="91"/>
      <c r="HR273" s="91"/>
      <c r="HS273" s="91"/>
      <c r="HT273" s="91"/>
      <c r="HU273" s="91"/>
      <c r="HV273" s="91"/>
      <c r="HW273" s="91"/>
      <c r="HX273" s="91"/>
      <c r="HY273" s="91"/>
      <c r="HZ273" s="91"/>
      <c r="IA273" s="91"/>
      <c r="IB273" s="91"/>
      <c r="IC273" s="91"/>
      <c r="ID273" s="91"/>
      <c r="IE273" s="91"/>
      <c r="IF273" s="91"/>
    </row>
    <row r="274" spans="1:240" s="273" customFormat="1" ht="15.75">
      <c r="A274" s="249" t="s">
        <v>720</v>
      </c>
      <c r="B274" s="257" t="s">
        <v>735</v>
      </c>
      <c r="C274" s="257"/>
      <c r="D274" s="257"/>
      <c r="E274" s="251"/>
      <c r="F274" s="252"/>
      <c r="G274" s="290"/>
      <c r="H274" s="291"/>
      <c r="I274" s="255"/>
      <c r="J274" s="255"/>
      <c r="K274" s="292"/>
      <c r="L274" s="251">
        <f>SUBTOTAL(109,L275:L281)</f>
        <v>23809</v>
      </c>
      <c r="M274" s="251">
        <f t="shared" ref="M274:T274" si="36">SUBTOTAL(109,M275:M281)</f>
        <v>0</v>
      </c>
      <c r="N274" s="251">
        <f t="shared" si="36"/>
        <v>23809</v>
      </c>
      <c r="O274" s="251">
        <f t="shared" si="36"/>
        <v>19804</v>
      </c>
      <c r="P274" s="251">
        <f t="shared" si="36"/>
        <v>0</v>
      </c>
      <c r="Q274" s="251">
        <f t="shared" si="36"/>
        <v>19804</v>
      </c>
      <c r="R274" s="251">
        <f t="shared" si="36"/>
        <v>2212</v>
      </c>
      <c r="S274" s="251">
        <f t="shared" si="36"/>
        <v>0</v>
      </c>
      <c r="T274" s="251">
        <f t="shared" si="36"/>
        <v>2212</v>
      </c>
      <c r="U274" s="251"/>
      <c r="V274" s="290"/>
      <c r="W274" s="258"/>
      <c r="X274" s="258"/>
      <c r="Y274" s="258"/>
      <c r="Z274" s="258"/>
      <c r="AA274" s="258"/>
      <c r="AB274" s="258"/>
      <c r="AC274" s="258"/>
      <c r="AD274" s="258"/>
      <c r="AE274" s="258"/>
      <c r="AF274" s="258"/>
      <c r="AG274" s="258"/>
      <c r="AH274" s="258"/>
      <c r="AI274" s="258"/>
      <c r="AJ274" s="258"/>
      <c r="AK274" s="258"/>
      <c r="AL274" s="258"/>
      <c r="AM274" s="258"/>
      <c r="AN274" s="258"/>
      <c r="AO274" s="258"/>
      <c r="AP274" s="258"/>
      <c r="AQ274" s="258"/>
      <c r="AR274" s="258"/>
      <c r="AS274" s="258"/>
      <c r="AT274" s="258"/>
      <c r="AU274" s="258"/>
      <c r="AV274" s="258"/>
      <c r="AW274" s="258"/>
      <c r="AX274" s="258"/>
      <c r="AY274" s="258"/>
      <c r="AZ274" s="258"/>
      <c r="BA274" s="258"/>
      <c r="BB274" s="258"/>
      <c r="BC274" s="258"/>
      <c r="BD274" s="258"/>
      <c r="BE274" s="258"/>
      <c r="BF274" s="258"/>
      <c r="BG274" s="258"/>
      <c r="BH274" s="258"/>
      <c r="BI274" s="258"/>
      <c r="BJ274" s="258"/>
      <c r="BK274" s="258"/>
      <c r="BL274" s="258"/>
      <c r="BM274" s="258"/>
      <c r="BN274" s="258"/>
      <c r="BO274" s="258"/>
      <c r="BP274" s="258"/>
      <c r="BQ274" s="258"/>
      <c r="BR274" s="258"/>
      <c r="BS274" s="258"/>
      <c r="BT274" s="258"/>
      <c r="BU274" s="258"/>
      <c r="BV274" s="258"/>
      <c r="BW274" s="258"/>
      <c r="BX274" s="258"/>
      <c r="BY274" s="258"/>
      <c r="BZ274" s="258"/>
      <c r="CA274" s="258"/>
      <c r="CB274" s="258"/>
      <c r="CC274" s="258"/>
      <c r="CD274" s="258"/>
      <c r="CE274" s="258"/>
      <c r="CF274" s="258"/>
      <c r="CG274" s="258"/>
      <c r="CH274" s="258"/>
      <c r="CI274" s="258"/>
      <c r="CJ274" s="258"/>
      <c r="CK274" s="258"/>
      <c r="CL274" s="258"/>
      <c r="CM274" s="258"/>
      <c r="CN274" s="258"/>
      <c r="CO274" s="258"/>
      <c r="CP274" s="258"/>
      <c r="CQ274" s="258"/>
      <c r="CR274" s="258"/>
      <c r="CS274" s="258"/>
      <c r="CT274" s="258"/>
      <c r="CU274" s="258"/>
      <c r="CV274" s="258"/>
      <c r="CW274" s="258"/>
      <c r="CX274" s="258"/>
      <c r="CY274" s="258"/>
      <c r="CZ274" s="258"/>
      <c r="DA274" s="258"/>
      <c r="DB274" s="258"/>
      <c r="DC274" s="258"/>
      <c r="DD274" s="258"/>
      <c r="DE274" s="258"/>
      <c r="DF274" s="258"/>
      <c r="DG274" s="258"/>
      <c r="DH274" s="258"/>
      <c r="DI274" s="258"/>
      <c r="DJ274" s="258"/>
      <c r="DK274" s="258"/>
      <c r="DL274" s="258"/>
      <c r="DM274" s="258"/>
      <c r="DN274" s="258"/>
      <c r="DO274" s="258"/>
      <c r="DP274" s="258"/>
      <c r="DQ274" s="258"/>
      <c r="DR274" s="258"/>
      <c r="DS274" s="258"/>
      <c r="DT274" s="258"/>
      <c r="DU274" s="258"/>
      <c r="DV274" s="258"/>
      <c r="DW274" s="258"/>
      <c r="DX274" s="258"/>
      <c r="DY274" s="258"/>
      <c r="DZ274" s="258"/>
      <c r="EA274" s="258"/>
      <c r="EB274" s="258"/>
      <c r="EC274" s="258"/>
      <c r="ED274" s="258"/>
      <c r="EE274" s="258"/>
      <c r="EF274" s="258"/>
      <c r="EG274" s="258"/>
      <c r="EH274" s="258"/>
      <c r="EI274" s="258"/>
      <c r="EJ274" s="258"/>
      <c r="EK274" s="258"/>
      <c r="EL274" s="258"/>
      <c r="EM274" s="258"/>
      <c r="EN274" s="258"/>
      <c r="EO274" s="258"/>
      <c r="EP274" s="258"/>
      <c r="EQ274" s="258"/>
      <c r="ER274" s="258"/>
      <c r="ES274" s="258"/>
      <c r="ET274" s="258"/>
      <c r="EU274" s="258"/>
      <c r="EV274" s="258"/>
      <c r="EW274" s="258"/>
      <c r="EX274" s="258"/>
      <c r="EY274" s="258"/>
      <c r="EZ274" s="258"/>
      <c r="FA274" s="258"/>
      <c r="FB274" s="258"/>
      <c r="FC274" s="258"/>
      <c r="FD274" s="258"/>
      <c r="FE274" s="258"/>
      <c r="FF274" s="258"/>
      <c r="FG274" s="258"/>
      <c r="FH274" s="258"/>
      <c r="FI274" s="258"/>
      <c r="FJ274" s="258"/>
      <c r="FK274" s="258"/>
      <c r="FL274" s="258"/>
      <c r="FM274" s="258"/>
      <c r="FN274" s="258"/>
      <c r="FO274" s="258"/>
      <c r="FP274" s="258"/>
      <c r="FQ274" s="258"/>
      <c r="FR274" s="258"/>
      <c r="FS274" s="258"/>
      <c r="FT274" s="258"/>
      <c r="FU274" s="258"/>
      <c r="FV274" s="258"/>
      <c r="FW274" s="258"/>
      <c r="FX274" s="258"/>
      <c r="FY274" s="258"/>
      <c r="FZ274" s="258"/>
      <c r="GA274" s="258"/>
      <c r="GB274" s="258"/>
      <c r="GC274" s="258"/>
      <c r="GD274" s="258"/>
      <c r="GE274" s="258"/>
      <c r="GF274" s="258"/>
      <c r="GG274" s="258"/>
      <c r="GH274" s="258"/>
      <c r="GI274" s="258"/>
      <c r="GJ274" s="258"/>
      <c r="GK274" s="258"/>
      <c r="GL274" s="258"/>
      <c r="GM274" s="258"/>
      <c r="GN274" s="258"/>
      <c r="GO274" s="258"/>
      <c r="GP274" s="258"/>
      <c r="GQ274" s="258"/>
      <c r="GR274" s="258"/>
      <c r="GS274" s="258"/>
      <c r="GT274" s="258"/>
      <c r="GU274" s="258"/>
      <c r="GV274" s="258"/>
      <c r="GW274" s="258"/>
      <c r="GX274" s="258"/>
      <c r="GY274" s="258"/>
      <c r="GZ274" s="258"/>
      <c r="HA274" s="258"/>
      <c r="HB274" s="258"/>
      <c r="HC274" s="258"/>
      <c r="HD274" s="258"/>
      <c r="HE274" s="258"/>
      <c r="HF274" s="258"/>
      <c r="HG274" s="258"/>
      <c r="HH274" s="258"/>
      <c r="HI274" s="258"/>
      <c r="HJ274" s="258"/>
      <c r="HK274" s="258"/>
      <c r="HL274" s="258"/>
      <c r="HM274" s="258"/>
      <c r="HN274" s="258"/>
      <c r="HO274" s="258"/>
      <c r="HP274" s="258"/>
      <c r="HQ274" s="258"/>
      <c r="HR274" s="258"/>
      <c r="HS274" s="258"/>
      <c r="HT274" s="258"/>
      <c r="HU274" s="258"/>
      <c r="HV274" s="258"/>
      <c r="HW274" s="258"/>
      <c r="HX274" s="258"/>
      <c r="HY274" s="258"/>
      <c r="HZ274" s="258"/>
      <c r="IA274" s="258"/>
      <c r="IB274" s="258"/>
      <c r="IC274" s="258"/>
      <c r="ID274" s="258"/>
      <c r="IE274" s="258"/>
      <c r="IF274" s="258"/>
    </row>
    <row r="275" spans="1:240" s="298" customFormat="1" ht="37.5" customHeight="1">
      <c r="A275" s="92">
        <v>1</v>
      </c>
      <c r="B275" s="293" t="s">
        <v>20</v>
      </c>
      <c r="C275" s="293" t="s">
        <v>582</v>
      </c>
      <c r="D275" s="219">
        <v>2211.9079999999999</v>
      </c>
      <c r="E275" s="294" t="s">
        <v>536</v>
      </c>
      <c r="F275" s="26" t="s">
        <v>535</v>
      </c>
      <c r="G275" s="295" t="s">
        <v>6</v>
      </c>
      <c r="H275" s="296" t="s">
        <v>85</v>
      </c>
      <c r="I275" s="29">
        <v>2010</v>
      </c>
      <c r="J275" s="29">
        <v>2012</v>
      </c>
      <c r="K275" s="297" t="s">
        <v>21</v>
      </c>
      <c r="L275" s="93">
        <v>2247</v>
      </c>
      <c r="M275" s="93"/>
      <c r="N275" s="93">
        <v>2247</v>
      </c>
      <c r="O275" s="93">
        <v>1957</v>
      </c>
      <c r="P275" s="93"/>
      <c r="Q275" s="93">
        <v>1957</v>
      </c>
      <c r="R275" s="93">
        <v>255</v>
      </c>
      <c r="S275" s="93"/>
      <c r="T275" s="93">
        <v>255</v>
      </c>
      <c r="U275" s="109" t="s">
        <v>847</v>
      </c>
      <c r="V275" s="430"/>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c r="BV275" s="94"/>
      <c r="BW275" s="94"/>
      <c r="BX275" s="94"/>
      <c r="BY275" s="94"/>
      <c r="BZ275" s="94"/>
      <c r="CA275" s="94"/>
      <c r="CB275" s="94"/>
      <c r="CC275" s="94"/>
      <c r="CD275" s="94"/>
      <c r="CE275" s="94"/>
      <c r="CF275" s="94"/>
      <c r="CG275" s="94"/>
      <c r="CH275" s="94"/>
      <c r="CI275" s="94"/>
      <c r="CJ275" s="94"/>
      <c r="CK275" s="94"/>
      <c r="CL275" s="94"/>
      <c r="CM275" s="94"/>
      <c r="CN275" s="94"/>
      <c r="CO275" s="94"/>
      <c r="CP275" s="94"/>
      <c r="CQ275" s="94"/>
      <c r="CR275" s="94"/>
      <c r="CS275" s="94"/>
      <c r="CT275" s="94"/>
      <c r="CU275" s="94"/>
      <c r="CV275" s="94"/>
      <c r="CW275" s="94"/>
      <c r="CX275" s="94"/>
      <c r="CY275" s="94"/>
      <c r="CZ275" s="94"/>
      <c r="DA275" s="94"/>
      <c r="DB275" s="94"/>
      <c r="DC275" s="94"/>
      <c r="DD275" s="94"/>
      <c r="DE275" s="94"/>
      <c r="DF275" s="94"/>
      <c r="DG275" s="94"/>
      <c r="DH275" s="94"/>
      <c r="DI275" s="94"/>
      <c r="DJ275" s="94"/>
      <c r="DK275" s="94"/>
      <c r="DL275" s="94"/>
      <c r="DM275" s="94"/>
      <c r="DN275" s="94"/>
      <c r="DO275" s="94"/>
      <c r="DP275" s="94"/>
      <c r="DQ275" s="94"/>
      <c r="DR275" s="94"/>
      <c r="DS275" s="94"/>
      <c r="DT275" s="94"/>
      <c r="DU275" s="94"/>
      <c r="DV275" s="94"/>
      <c r="DW275" s="94"/>
      <c r="DX275" s="94"/>
      <c r="DY275" s="94"/>
      <c r="DZ275" s="94"/>
      <c r="EA275" s="94"/>
      <c r="EB275" s="94"/>
      <c r="EC275" s="94"/>
      <c r="ED275" s="94"/>
      <c r="EE275" s="94"/>
      <c r="EF275" s="94"/>
      <c r="EG275" s="94"/>
      <c r="EH275" s="94"/>
      <c r="EI275" s="94"/>
      <c r="EJ275" s="94"/>
      <c r="EK275" s="94"/>
      <c r="EL275" s="94"/>
      <c r="EM275" s="94"/>
      <c r="EN275" s="94"/>
      <c r="EO275" s="94"/>
      <c r="EP275" s="94"/>
      <c r="EQ275" s="94"/>
      <c r="ER275" s="94"/>
      <c r="ES275" s="94"/>
      <c r="ET275" s="94"/>
      <c r="EU275" s="94"/>
      <c r="EV275" s="94"/>
      <c r="EW275" s="94"/>
      <c r="EX275" s="94"/>
      <c r="EY275" s="94"/>
      <c r="EZ275" s="94"/>
      <c r="FA275" s="94"/>
      <c r="FB275" s="94"/>
      <c r="FC275" s="94"/>
      <c r="FD275" s="94"/>
      <c r="FE275" s="94"/>
      <c r="FF275" s="94"/>
      <c r="FG275" s="94"/>
      <c r="FH275" s="94"/>
      <c r="FI275" s="94"/>
      <c r="FJ275" s="94"/>
      <c r="FK275" s="94"/>
      <c r="FL275" s="94"/>
      <c r="FM275" s="94"/>
      <c r="FN275" s="94"/>
      <c r="FO275" s="94"/>
      <c r="FP275" s="94"/>
      <c r="FQ275" s="94"/>
      <c r="FR275" s="94"/>
      <c r="FS275" s="94"/>
      <c r="FT275" s="94"/>
      <c r="FU275" s="94"/>
      <c r="FV275" s="94"/>
      <c r="FW275" s="94"/>
      <c r="FX275" s="94"/>
      <c r="FY275" s="94"/>
      <c r="FZ275" s="94"/>
      <c r="GA275" s="94"/>
      <c r="GB275" s="94"/>
      <c r="GC275" s="94"/>
      <c r="GD275" s="94"/>
      <c r="GE275" s="94"/>
      <c r="GF275" s="94"/>
      <c r="GG275" s="94"/>
      <c r="GH275" s="94"/>
      <c r="GI275" s="94"/>
      <c r="GJ275" s="94"/>
      <c r="GK275" s="94"/>
      <c r="GL275" s="94"/>
      <c r="GM275" s="94"/>
      <c r="GN275" s="94"/>
      <c r="GO275" s="94"/>
      <c r="GP275" s="94"/>
      <c r="GQ275" s="94"/>
      <c r="GR275" s="94"/>
      <c r="GS275" s="94"/>
      <c r="GT275" s="94"/>
      <c r="GU275" s="94"/>
      <c r="GV275" s="94"/>
      <c r="GW275" s="94"/>
      <c r="GX275" s="94"/>
      <c r="GY275" s="94"/>
      <c r="GZ275" s="94"/>
      <c r="HA275" s="94"/>
      <c r="HB275" s="94"/>
      <c r="HC275" s="94"/>
      <c r="HD275" s="94"/>
      <c r="HE275" s="94"/>
      <c r="HF275" s="94"/>
      <c r="HG275" s="94"/>
      <c r="HH275" s="94"/>
      <c r="HI275" s="94"/>
      <c r="HJ275" s="94"/>
      <c r="HK275" s="94"/>
      <c r="HL275" s="94"/>
      <c r="HM275" s="94"/>
      <c r="HN275" s="94"/>
      <c r="HO275" s="94"/>
      <c r="HP275" s="94"/>
      <c r="HQ275" s="94"/>
      <c r="HR275" s="94"/>
      <c r="HS275" s="94"/>
      <c r="HT275" s="94"/>
      <c r="HU275" s="94"/>
      <c r="HV275" s="94"/>
      <c r="HW275" s="94"/>
      <c r="HX275" s="94"/>
      <c r="HY275" s="94"/>
      <c r="HZ275" s="94"/>
      <c r="IA275" s="94"/>
      <c r="IB275" s="94"/>
      <c r="IC275" s="94"/>
      <c r="ID275" s="94"/>
      <c r="IE275" s="94"/>
      <c r="IF275" s="94"/>
    </row>
    <row r="276" spans="1:240" s="298" customFormat="1" ht="31.5">
      <c r="A276" s="92">
        <v>2</v>
      </c>
      <c r="B276" s="299" t="s">
        <v>22</v>
      </c>
      <c r="C276" s="299"/>
      <c r="D276" s="299"/>
      <c r="E276" s="294" t="s">
        <v>536</v>
      </c>
      <c r="F276" s="26" t="s">
        <v>535</v>
      </c>
      <c r="G276" s="295" t="s">
        <v>6</v>
      </c>
      <c r="H276" s="296" t="s">
        <v>85</v>
      </c>
      <c r="I276" s="29">
        <v>2012</v>
      </c>
      <c r="J276" s="29">
        <v>2013</v>
      </c>
      <c r="K276" s="297" t="s">
        <v>23</v>
      </c>
      <c r="L276" s="300">
        <v>3369</v>
      </c>
      <c r="M276" s="300"/>
      <c r="N276" s="300">
        <f t="shared" ref="N276:N281" si="37">L276</f>
        <v>3369</v>
      </c>
      <c r="O276" s="300">
        <v>2500</v>
      </c>
      <c r="P276" s="300"/>
      <c r="Q276" s="300">
        <f t="shared" ref="Q276:Q281" si="38">O276</f>
        <v>2500</v>
      </c>
      <c r="R276" s="300">
        <v>569</v>
      </c>
      <c r="S276" s="300"/>
      <c r="T276" s="300">
        <v>569</v>
      </c>
      <c r="U276" s="109" t="s">
        <v>752</v>
      </c>
      <c r="V276" s="505"/>
    </row>
    <row r="277" spans="1:240" s="298" customFormat="1" ht="31.5">
      <c r="A277" s="92">
        <v>3</v>
      </c>
      <c r="B277" s="301" t="s">
        <v>25</v>
      </c>
      <c r="C277" s="301"/>
      <c r="D277" s="301"/>
      <c r="E277" s="294" t="s">
        <v>536</v>
      </c>
      <c r="F277" s="27" t="s">
        <v>574</v>
      </c>
      <c r="G277" s="295"/>
      <c r="H277" s="296" t="s">
        <v>85</v>
      </c>
      <c r="I277" s="29">
        <v>2014</v>
      </c>
      <c r="J277" s="29">
        <v>2016</v>
      </c>
      <c r="K277" s="302" t="s">
        <v>26</v>
      </c>
      <c r="L277" s="303">
        <v>2890</v>
      </c>
      <c r="M277" s="303"/>
      <c r="N277" s="300">
        <f t="shared" si="37"/>
        <v>2890</v>
      </c>
      <c r="O277" s="300">
        <v>2390</v>
      </c>
      <c r="P277" s="300"/>
      <c r="Q277" s="300">
        <f t="shared" si="38"/>
        <v>2390</v>
      </c>
      <c r="R277" s="300">
        <v>450</v>
      </c>
      <c r="S277" s="300"/>
      <c r="T277" s="300">
        <v>450</v>
      </c>
      <c r="U277" s="505" t="s">
        <v>742</v>
      </c>
      <c r="V277" s="505"/>
    </row>
    <row r="278" spans="1:240" s="298" customFormat="1" ht="31.5">
      <c r="A278" s="92">
        <v>4</v>
      </c>
      <c r="B278" s="301" t="s">
        <v>27</v>
      </c>
      <c r="C278" s="301"/>
      <c r="D278" s="301"/>
      <c r="E278" s="294" t="s">
        <v>536</v>
      </c>
      <c r="F278" s="27" t="s">
        <v>574</v>
      </c>
      <c r="G278" s="295" t="s">
        <v>6</v>
      </c>
      <c r="H278" s="296" t="s">
        <v>24</v>
      </c>
      <c r="I278" s="29">
        <v>2014</v>
      </c>
      <c r="J278" s="29">
        <v>2016</v>
      </c>
      <c r="K278" s="302" t="s">
        <v>28</v>
      </c>
      <c r="L278" s="303">
        <v>3934</v>
      </c>
      <c r="M278" s="303"/>
      <c r="N278" s="300">
        <f t="shared" si="37"/>
        <v>3934</v>
      </c>
      <c r="O278" s="300">
        <v>3269</v>
      </c>
      <c r="P278" s="300"/>
      <c r="Q278" s="300">
        <f t="shared" si="38"/>
        <v>3269</v>
      </c>
      <c r="R278" s="300">
        <v>300</v>
      </c>
      <c r="S278" s="300"/>
      <c r="T278" s="300">
        <v>300</v>
      </c>
      <c r="U278" s="505" t="s">
        <v>741</v>
      </c>
      <c r="V278" s="505"/>
    </row>
    <row r="279" spans="1:240" s="298" customFormat="1" ht="31.5">
      <c r="A279" s="92">
        <v>5</v>
      </c>
      <c r="B279" s="299" t="s">
        <v>29</v>
      </c>
      <c r="C279" s="304" t="s">
        <v>546</v>
      </c>
      <c r="D279" s="305">
        <v>3767</v>
      </c>
      <c r="E279" s="294" t="s">
        <v>536</v>
      </c>
      <c r="F279" s="27" t="s">
        <v>574</v>
      </c>
      <c r="G279" s="295" t="s">
        <v>6</v>
      </c>
      <c r="H279" s="296" t="s">
        <v>15</v>
      </c>
      <c r="I279" s="29">
        <v>2014</v>
      </c>
      <c r="J279" s="29">
        <v>2016</v>
      </c>
      <c r="K279" s="297" t="s">
        <v>30</v>
      </c>
      <c r="L279" s="306">
        <v>3979</v>
      </c>
      <c r="M279" s="306"/>
      <c r="N279" s="300">
        <f t="shared" si="37"/>
        <v>3979</v>
      </c>
      <c r="O279" s="300">
        <v>3506</v>
      </c>
      <c r="P279" s="300"/>
      <c r="Q279" s="300">
        <f t="shared" si="38"/>
        <v>3506</v>
      </c>
      <c r="R279" s="300">
        <v>75</v>
      </c>
      <c r="S279" s="300"/>
      <c r="T279" s="300">
        <v>75</v>
      </c>
      <c r="U279" s="505" t="s">
        <v>740</v>
      </c>
      <c r="V279" s="505"/>
    </row>
    <row r="280" spans="1:240" s="298" customFormat="1" ht="25.5">
      <c r="A280" s="92">
        <v>6</v>
      </c>
      <c r="B280" s="299" t="s">
        <v>31</v>
      </c>
      <c r="C280" s="299"/>
      <c r="D280" s="299"/>
      <c r="E280" s="294" t="s">
        <v>536</v>
      </c>
      <c r="F280" s="27" t="s">
        <v>574</v>
      </c>
      <c r="G280" s="295"/>
      <c r="H280" s="307" t="s">
        <v>101</v>
      </c>
      <c r="I280" s="29">
        <v>2014</v>
      </c>
      <c r="J280" s="29">
        <v>2016</v>
      </c>
      <c r="K280" s="297" t="s">
        <v>32</v>
      </c>
      <c r="L280" s="306">
        <v>4060</v>
      </c>
      <c r="M280" s="306"/>
      <c r="N280" s="300">
        <f t="shared" si="37"/>
        <v>4060</v>
      </c>
      <c r="O280" s="300">
        <v>3082</v>
      </c>
      <c r="P280" s="300"/>
      <c r="Q280" s="300">
        <f t="shared" si="38"/>
        <v>3082</v>
      </c>
      <c r="R280" s="300">
        <v>500</v>
      </c>
      <c r="S280" s="300"/>
      <c r="T280" s="300">
        <v>500</v>
      </c>
      <c r="U280" s="505" t="s">
        <v>905</v>
      </c>
      <c r="V280" s="505"/>
    </row>
    <row r="281" spans="1:240" s="298" customFormat="1" ht="37.5" customHeight="1">
      <c r="A281" s="92">
        <v>7</v>
      </c>
      <c r="B281" s="299" t="s">
        <v>33</v>
      </c>
      <c r="C281" s="299" t="s">
        <v>581</v>
      </c>
      <c r="D281" s="305">
        <v>3162.3969999999999</v>
      </c>
      <c r="E281" s="294" t="s">
        <v>536</v>
      </c>
      <c r="F281" s="27" t="s">
        <v>573</v>
      </c>
      <c r="G281" s="308"/>
      <c r="H281" s="307" t="s">
        <v>49</v>
      </c>
      <c r="I281" s="29">
        <v>2013</v>
      </c>
      <c r="J281" s="29">
        <v>2016</v>
      </c>
      <c r="K281" s="297" t="s">
        <v>34</v>
      </c>
      <c r="L281" s="306">
        <v>3330</v>
      </c>
      <c r="M281" s="309"/>
      <c r="N281" s="300">
        <f t="shared" si="37"/>
        <v>3330</v>
      </c>
      <c r="O281" s="300">
        <v>3100</v>
      </c>
      <c r="P281" s="300"/>
      <c r="Q281" s="300">
        <f t="shared" si="38"/>
        <v>3100</v>
      </c>
      <c r="R281" s="300">
        <v>63</v>
      </c>
      <c r="S281" s="300"/>
      <c r="T281" s="300">
        <v>63</v>
      </c>
      <c r="U281" s="505" t="s">
        <v>739</v>
      </c>
      <c r="V281" s="505"/>
    </row>
    <row r="282" spans="1:240" s="273" customFormat="1" ht="24" customHeight="1">
      <c r="A282" s="249" t="s">
        <v>721</v>
      </c>
      <c r="B282" s="268" t="s">
        <v>736</v>
      </c>
      <c r="C282" s="268"/>
      <c r="D282" s="268"/>
      <c r="E282" s="269"/>
      <c r="F282" s="389"/>
      <c r="G282" s="519"/>
      <c r="H282" s="365"/>
      <c r="I282" s="255"/>
      <c r="J282" s="255"/>
      <c r="K282" s="272"/>
      <c r="L282" s="251">
        <f>SUBTOTAL(109,L283:L286)</f>
        <v>83838</v>
      </c>
      <c r="M282" s="251">
        <f t="shared" ref="M282:T282" si="39">SUBTOTAL(109,M283:M286)</f>
        <v>0</v>
      </c>
      <c r="N282" s="251">
        <f t="shared" si="39"/>
        <v>52901</v>
      </c>
      <c r="O282" s="251">
        <f t="shared" si="39"/>
        <v>35987</v>
      </c>
      <c r="P282" s="251">
        <f t="shared" si="39"/>
        <v>0</v>
      </c>
      <c r="Q282" s="251">
        <f t="shared" si="39"/>
        <v>16987</v>
      </c>
      <c r="R282" s="251">
        <f t="shared" si="39"/>
        <v>12268</v>
      </c>
      <c r="S282" s="251">
        <f t="shared" si="39"/>
        <v>0</v>
      </c>
      <c r="T282" s="251">
        <f t="shared" si="39"/>
        <v>7865</v>
      </c>
      <c r="U282" s="251"/>
      <c r="V282" s="575"/>
    </row>
    <row r="283" spans="1:240" s="298" customFormat="1" ht="31.5">
      <c r="A283" s="92">
        <v>1</v>
      </c>
      <c r="B283" s="299" t="s">
        <v>37</v>
      </c>
      <c r="C283" s="299"/>
      <c r="D283" s="299"/>
      <c r="E283" s="294" t="s">
        <v>536</v>
      </c>
      <c r="F283" s="27" t="s">
        <v>574</v>
      </c>
      <c r="G283" s="308"/>
      <c r="H283" s="36" t="s">
        <v>537</v>
      </c>
      <c r="I283" s="29">
        <v>2014</v>
      </c>
      <c r="J283" s="29">
        <v>2016</v>
      </c>
      <c r="K283" s="297" t="s">
        <v>38</v>
      </c>
      <c r="L283" s="306">
        <v>23195</v>
      </c>
      <c r="M283" s="306"/>
      <c r="N283" s="300">
        <f>L283-15534</f>
        <v>7661</v>
      </c>
      <c r="O283" s="300">
        <v>10594</v>
      </c>
      <c r="P283" s="300"/>
      <c r="Q283" s="300">
        <v>1594</v>
      </c>
      <c r="R283" s="300">
        <v>106</v>
      </c>
      <c r="S283" s="300"/>
      <c r="T283" s="300">
        <v>106</v>
      </c>
      <c r="U283" s="505" t="s">
        <v>738</v>
      </c>
      <c r="V283" s="505"/>
    </row>
    <row r="284" spans="1:240" s="298" customFormat="1" ht="31.5">
      <c r="A284" s="92">
        <v>2</v>
      </c>
      <c r="B284" s="299" t="s">
        <v>35</v>
      </c>
      <c r="C284" s="299"/>
      <c r="D284" s="299"/>
      <c r="E284" s="294" t="s">
        <v>536</v>
      </c>
      <c r="F284" s="27" t="s">
        <v>574</v>
      </c>
      <c r="G284" s="308"/>
      <c r="H284" s="307" t="s">
        <v>10</v>
      </c>
      <c r="I284" s="29">
        <v>2015</v>
      </c>
      <c r="J284" s="29">
        <v>2017</v>
      </c>
      <c r="K284" s="520" t="s">
        <v>36</v>
      </c>
      <c r="L284" s="300">
        <v>5671</v>
      </c>
      <c r="M284" s="300"/>
      <c r="N284" s="300">
        <f>L284</f>
        <v>5671</v>
      </c>
      <c r="O284" s="300">
        <v>1990</v>
      </c>
      <c r="P284" s="300"/>
      <c r="Q284" s="300">
        <f>O284</f>
        <v>1990</v>
      </c>
      <c r="R284" s="300">
        <v>1888</v>
      </c>
      <c r="S284" s="300"/>
      <c r="T284" s="300">
        <v>1888</v>
      </c>
      <c r="U284" s="505" t="s">
        <v>947</v>
      </c>
      <c r="V284" s="505"/>
    </row>
    <row r="285" spans="1:240" s="298" customFormat="1" ht="47.25">
      <c r="A285" s="92">
        <v>11</v>
      </c>
      <c r="B285" s="299" t="s">
        <v>41</v>
      </c>
      <c r="C285" s="299"/>
      <c r="D285" s="299"/>
      <c r="E285" s="294" t="s">
        <v>536</v>
      </c>
      <c r="F285" s="96" t="s">
        <v>575</v>
      </c>
      <c r="G285" s="308"/>
      <c r="H285" s="296" t="s">
        <v>10</v>
      </c>
      <c r="I285" s="29">
        <v>2011</v>
      </c>
      <c r="J285" s="29">
        <v>2015</v>
      </c>
      <c r="K285" s="297" t="s">
        <v>42</v>
      </c>
      <c r="L285" s="306">
        <v>21724</v>
      </c>
      <c r="M285" s="306"/>
      <c r="N285" s="300">
        <f>L285</f>
        <v>21724</v>
      </c>
      <c r="O285" s="300">
        <v>12503</v>
      </c>
      <c r="P285" s="300"/>
      <c r="Q285" s="300">
        <f>O285</f>
        <v>12503</v>
      </c>
      <c r="R285" s="300">
        <v>7049</v>
      </c>
      <c r="S285" s="300"/>
      <c r="T285" s="300">
        <v>4000</v>
      </c>
      <c r="U285" s="505" t="s">
        <v>956</v>
      </c>
      <c r="V285" s="505"/>
    </row>
    <row r="286" spans="1:240" s="298" customFormat="1" ht="31.5">
      <c r="A286" s="92">
        <v>12</v>
      </c>
      <c r="B286" s="299" t="s">
        <v>39</v>
      </c>
      <c r="C286" s="299"/>
      <c r="D286" s="299"/>
      <c r="E286" s="294" t="s">
        <v>536</v>
      </c>
      <c r="F286" s="96" t="s">
        <v>575</v>
      </c>
      <c r="G286" s="308"/>
      <c r="H286" s="494" t="s">
        <v>57</v>
      </c>
      <c r="I286" s="29">
        <v>2015</v>
      </c>
      <c r="J286" s="29">
        <v>2018</v>
      </c>
      <c r="K286" s="297" t="s">
        <v>40</v>
      </c>
      <c r="L286" s="521">
        <v>33248</v>
      </c>
      <c r="M286" s="521"/>
      <c r="N286" s="522">
        <v>17845</v>
      </c>
      <c r="O286" s="300">
        <v>10900</v>
      </c>
      <c r="P286" s="300"/>
      <c r="Q286" s="300">
        <v>900</v>
      </c>
      <c r="R286" s="300">
        <v>3225</v>
      </c>
      <c r="S286" s="300"/>
      <c r="T286" s="300">
        <v>1871</v>
      </c>
      <c r="U286" s="505" t="s">
        <v>738</v>
      </c>
      <c r="V286" s="505"/>
    </row>
    <row r="287" spans="1:240" s="273" customFormat="1" ht="20.25" customHeight="1">
      <c r="A287" s="249" t="s">
        <v>724</v>
      </c>
      <c r="B287" s="268" t="s">
        <v>737</v>
      </c>
      <c r="C287" s="268"/>
      <c r="D287" s="268"/>
      <c r="E287" s="269"/>
      <c r="F287" s="252"/>
      <c r="G287" s="270"/>
      <c r="H287" s="271"/>
      <c r="I287" s="255"/>
      <c r="J287" s="255"/>
      <c r="K287" s="272"/>
      <c r="L287" s="251">
        <f>SUBTOTAL(109,L288:L290)</f>
        <v>15057</v>
      </c>
      <c r="M287" s="251">
        <f t="shared" ref="M287:T287" si="40">SUBTOTAL(109,M288:M290)</f>
        <v>0</v>
      </c>
      <c r="N287" s="251">
        <f t="shared" si="40"/>
        <v>13675</v>
      </c>
      <c r="O287" s="251">
        <f t="shared" si="40"/>
        <v>0</v>
      </c>
      <c r="P287" s="251">
        <f t="shared" si="40"/>
        <v>0</v>
      </c>
      <c r="Q287" s="251">
        <f t="shared" si="40"/>
        <v>0</v>
      </c>
      <c r="R287" s="251">
        <f t="shared" si="40"/>
        <v>12351</v>
      </c>
      <c r="S287" s="251">
        <f t="shared" si="40"/>
        <v>0</v>
      </c>
      <c r="T287" s="251">
        <f t="shared" si="40"/>
        <v>3900</v>
      </c>
      <c r="U287" s="251"/>
      <c r="V287" s="575"/>
    </row>
    <row r="288" spans="1:240" s="298" customFormat="1" ht="81" customHeight="1">
      <c r="A288" s="92">
        <v>1</v>
      </c>
      <c r="B288" s="301" t="s">
        <v>43</v>
      </c>
      <c r="C288" s="301"/>
      <c r="D288" s="301"/>
      <c r="E288" s="294" t="s">
        <v>536</v>
      </c>
      <c r="F288" s="96" t="s">
        <v>575</v>
      </c>
      <c r="G288" s="308"/>
      <c r="H288" s="296" t="s">
        <v>15</v>
      </c>
      <c r="I288" s="29">
        <v>2017</v>
      </c>
      <c r="J288" s="29">
        <v>2019</v>
      </c>
      <c r="K288" s="297" t="s">
        <v>44</v>
      </c>
      <c r="L288" s="303">
        <v>6612</v>
      </c>
      <c r="M288" s="303"/>
      <c r="N288" s="300">
        <f>L288</f>
        <v>6612</v>
      </c>
      <c r="O288" s="300">
        <v>0</v>
      </c>
      <c r="P288" s="300"/>
      <c r="Q288" s="300">
        <f>O288</f>
        <v>0</v>
      </c>
      <c r="R288" s="300">
        <v>5951</v>
      </c>
      <c r="S288" s="300"/>
      <c r="T288" s="300">
        <v>1650</v>
      </c>
      <c r="U288" s="505" t="s">
        <v>743</v>
      </c>
      <c r="V288" s="505"/>
    </row>
    <row r="289" spans="1:240" s="298" customFormat="1" ht="31.5">
      <c r="A289" s="92">
        <v>2</v>
      </c>
      <c r="B289" s="248" t="s">
        <v>45</v>
      </c>
      <c r="C289" s="248"/>
      <c r="D289" s="248"/>
      <c r="E289" s="294" t="s">
        <v>536</v>
      </c>
      <c r="F289" s="96" t="s">
        <v>575</v>
      </c>
      <c r="G289" s="308"/>
      <c r="H289" s="296" t="s">
        <v>15</v>
      </c>
      <c r="I289" s="29">
        <v>2017</v>
      </c>
      <c r="J289" s="29">
        <v>2019</v>
      </c>
      <c r="K289" s="461" t="s">
        <v>46</v>
      </c>
      <c r="L289" s="462">
        <v>5063</v>
      </c>
      <c r="M289" s="462"/>
      <c r="N289" s="462">
        <v>5063</v>
      </c>
      <c r="O289" s="462"/>
      <c r="P289" s="462"/>
      <c r="Q289" s="462"/>
      <c r="R289" s="462">
        <v>4600</v>
      </c>
      <c r="S289" s="462"/>
      <c r="T289" s="462">
        <v>1350</v>
      </c>
      <c r="U289" s="505" t="s">
        <v>744</v>
      </c>
      <c r="V289" s="577"/>
    </row>
    <row r="290" spans="1:240" s="298" customFormat="1" ht="47.25">
      <c r="A290" s="92">
        <v>3</v>
      </c>
      <c r="B290" s="463" t="s">
        <v>47</v>
      </c>
      <c r="C290" s="463"/>
      <c r="D290" s="463"/>
      <c r="E290" s="294" t="s">
        <v>536</v>
      </c>
      <c r="F290" s="96" t="s">
        <v>575</v>
      </c>
      <c r="G290" s="464"/>
      <c r="H290" s="296" t="s">
        <v>10</v>
      </c>
      <c r="I290" s="29">
        <v>2017</v>
      </c>
      <c r="J290" s="29">
        <v>2019</v>
      </c>
      <c r="K290" s="465" t="s">
        <v>48</v>
      </c>
      <c r="L290" s="462">
        <v>3382</v>
      </c>
      <c r="M290" s="462"/>
      <c r="N290" s="462">
        <v>2000</v>
      </c>
      <c r="O290" s="462"/>
      <c r="P290" s="462"/>
      <c r="Q290" s="462"/>
      <c r="R290" s="462">
        <v>1800</v>
      </c>
      <c r="S290" s="462"/>
      <c r="T290" s="462">
        <v>900</v>
      </c>
      <c r="U290" s="505" t="s">
        <v>955</v>
      </c>
      <c r="V290" s="577"/>
    </row>
    <row r="291" spans="1:240" s="234" customFormat="1" ht="25.5" customHeight="1">
      <c r="A291" s="86" t="s">
        <v>649</v>
      </c>
      <c r="B291" s="87" t="s">
        <v>708</v>
      </c>
      <c r="C291" s="230"/>
      <c r="D291" s="230"/>
      <c r="E291" s="231"/>
      <c r="F291" s="89"/>
      <c r="G291" s="232"/>
      <c r="H291" s="233"/>
      <c r="I291" s="90"/>
      <c r="J291" s="90"/>
      <c r="K291" s="456"/>
      <c r="L291" s="88">
        <f>SUBTOTAL(109,L292:L293)</f>
        <v>25472</v>
      </c>
      <c r="M291" s="88">
        <f t="shared" ref="M291:T291" si="41">SUBTOTAL(109,M292:M293)</f>
        <v>0</v>
      </c>
      <c r="N291" s="88">
        <f t="shared" si="41"/>
        <v>25472</v>
      </c>
      <c r="O291" s="88">
        <f t="shared" si="41"/>
        <v>24709</v>
      </c>
      <c r="P291" s="88">
        <f t="shared" si="41"/>
        <v>0</v>
      </c>
      <c r="Q291" s="88">
        <f t="shared" si="41"/>
        <v>24709</v>
      </c>
      <c r="R291" s="88">
        <f t="shared" si="41"/>
        <v>268</v>
      </c>
      <c r="S291" s="88">
        <f t="shared" si="41"/>
        <v>0</v>
      </c>
      <c r="T291" s="88">
        <f t="shared" si="41"/>
        <v>268</v>
      </c>
      <c r="U291" s="506"/>
      <c r="V291" s="506"/>
    </row>
    <row r="292" spans="1:240" s="120" customFormat="1" ht="63">
      <c r="A292" s="37">
        <v>1</v>
      </c>
      <c r="B292" s="115" t="s">
        <v>115</v>
      </c>
      <c r="C292" s="115"/>
      <c r="D292" s="145"/>
      <c r="E292" s="36" t="s">
        <v>161</v>
      </c>
      <c r="F292" s="105" t="s">
        <v>535</v>
      </c>
      <c r="G292" s="105"/>
      <c r="H292" s="36" t="s">
        <v>57</v>
      </c>
      <c r="I292" s="39">
        <v>2011</v>
      </c>
      <c r="J292" s="39">
        <v>2014</v>
      </c>
      <c r="K292" s="172" t="s">
        <v>116</v>
      </c>
      <c r="L292" s="116">
        <v>18899</v>
      </c>
      <c r="M292" s="116"/>
      <c r="N292" s="116">
        <v>18899</v>
      </c>
      <c r="O292" s="116">
        <v>18300</v>
      </c>
      <c r="P292" s="116"/>
      <c r="Q292" s="117">
        <v>18300</v>
      </c>
      <c r="R292" s="229">
        <v>191</v>
      </c>
      <c r="S292" s="229"/>
      <c r="T292" s="118">
        <v>191</v>
      </c>
      <c r="U292" s="499" t="s">
        <v>751</v>
      </c>
      <c r="V292" s="28" t="s">
        <v>838</v>
      </c>
    </row>
    <row r="293" spans="1:240" s="101" customFormat="1" ht="72.75" customHeight="1">
      <c r="A293" s="92">
        <v>2</v>
      </c>
      <c r="B293" s="140" t="s">
        <v>250</v>
      </c>
      <c r="C293" s="141" t="s">
        <v>571</v>
      </c>
      <c r="D293" s="142">
        <v>6449</v>
      </c>
      <c r="E293" s="25" t="s">
        <v>71</v>
      </c>
      <c r="F293" s="26" t="s">
        <v>535</v>
      </c>
      <c r="G293" s="27"/>
      <c r="H293" s="517" t="s">
        <v>85</v>
      </c>
      <c r="I293" s="29">
        <v>2011</v>
      </c>
      <c r="J293" s="29">
        <v>2014</v>
      </c>
      <c r="K293" s="518" t="s">
        <v>251</v>
      </c>
      <c r="L293" s="128">
        <v>6573</v>
      </c>
      <c r="M293" s="128"/>
      <c r="N293" s="128">
        <f>L293</f>
        <v>6573</v>
      </c>
      <c r="O293" s="128">
        <f>5810+599</f>
        <v>6409</v>
      </c>
      <c r="P293" s="128"/>
      <c r="Q293" s="128">
        <f>O293</f>
        <v>6409</v>
      </c>
      <c r="R293" s="128">
        <v>77</v>
      </c>
      <c r="S293" s="128"/>
      <c r="T293" s="74">
        <v>77</v>
      </c>
      <c r="U293" s="499" t="s">
        <v>749</v>
      </c>
      <c r="V293" s="28" t="s">
        <v>946</v>
      </c>
    </row>
    <row r="294" spans="1:240" s="234" customFormat="1" ht="25.5" customHeight="1">
      <c r="A294" s="86" t="s">
        <v>649</v>
      </c>
      <c r="B294" s="87" t="s">
        <v>777</v>
      </c>
      <c r="C294" s="230"/>
      <c r="D294" s="230"/>
      <c r="E294" s="231"/>
      <c r="F294" s="89"/>
      <c r="G294" s="232"/>
      <c r="H294" s="233"/>
      <c r="I294" s="90"/>
      <c r="J294" s="90"/>
      <c r="K294" s="456"/>
      <c r="L294" s="88">
        <f>SUBTOTAL(109,L295:L295)</f>
        <v>5783</v>
      </c>
      <c r="M294" s="88">
        <f t="shared" ref="M294:T294" si="42">SUBTOTAL(109,M295:M295)</f>
        <v>0</v>
      </c>
      <c r="N294" s="88">
        <f t="shared" si="42"/>
        <v>5783</v>
      </c>
      <c r="O294" s="88">
        <f t="shared" si="42"/>
        <v>5050</v>
      </c>
      <c r="P294" s="88">
        <f t="shared" si="42"/>
        <v>0</v>
      </c>
      <c r="Q294" s="88">
        <f t="shared" si="42"/>
        <v>5050</v>
      </c>
      <c r="R294" s="88">
        <f t="shared" si="42"/>
        <v>155</v>
      </c>
      <c r="S294" s="88">
        <f t="shared" si="42"/>
        <v>0</v>
      </c>
      <c r="T294" s="88">
        <f t="shared" si="42"/>
        <v>155</v>
      </c>
      <c r="U294" s="506"/>
      <c r="V294" s="506"/>
    </row>
    <row r="295" spans="1:240" s="101" customFormat="1" ht="31.5">
      <c r="A295" s="92">
        <v>1</v>
      </c>
      <c r="B295" s="144" t="s">
        <v>258</v>
      </c>
      <c r="C295" s="115"/>
      <c r="D295" s="145"/>
      <c r="E295" s="25" t="s">
        <v>71</v>
      </c>
      <c r="F295" s="27" t="s">
        <v>574</v>
      </c>
      <c r="G295" s="27"/>
      <c r="H295" s="146" t="s">
        <v>85</v>
      </c>
      <c r="I295" s="29">
        <v>2013</v>
      </c>
      <c r="J295" s="29">
        <v>2017</v>
      </c>
      <c r="K295" s="180" t="s">
        <v>259</v>
      </c>
      <c r="L295" s="128">
        <v>5783</v>
      </c>
      <c r="M295" s="128"/>
      <c r="N295" s="128">
        <f>L295</f>
        <v>5783</v>
      </c>
      <c r="O295" s="128">
        <v>5050</v>
      </c>
      <c r="P295" s="128"/>
      <c r="Q295" s="128">
        <v>5050</v>
      </c>
      <c r="R295" s="128">
        <v>155</v>
      </c>
      <c r="S295" s="128"/>
      <c r="T295" s="128">
        <v>155</v>
      </c>
      <c r="U295" s="477" t="s">
        <v>759</v>
      </c>
      <c r="V295" s="28" t="s">
        <v>562</v>
      </c>
      <c r="W295" s="104"/>
      <c r="X295" s="104"/>
      <c r="Y295" s="104"/>
      <c r="Z295" s="104"/>
      <c r="AA295" s="104"/>
      <c r="AB295" s="104"/>
      <c r="AC295" s="104"/>
      <c r="AD295" s="104"/>
      <c r="AE295" s="104"/>
      <c r="AF295" s="104"/>
      <c r="AG295" s="104"/>
      <c r="AH295" s="104"/>
      <c r="AI295" s="104"/>
      <c r="AJ295" s="104"/>
      <c r="AK295" s="104"/>
      <c r="AL295" s="104"/>
      <c r="AM295" s="104"/>
      <c r="AN295" s="104"/>
      <c r="AO295" s="104"/>
      <c r="AP295" s="104"/>
      <c r="AQ295" s="104"/>
      <c r="AR295" s="104"/>
      <c r="AS295" s="104"/>
      <c r="AT295" s="104"/>
      <c r="AU295" s="104"/>
      <c r="AV295" s="104"/>
      <c r="AW295" s="104"/>
      <c r="AX295" s="104"/>
      <c r="AY295" s="104"/>
      <c r="AZ295" s="104"/>
      <c r="BA295" s="104"/>
      <c r="BB295" s="104"/>
      <c r="BC295" s="104"/>
      <c r="BD295" s="104"/>
      <c r="BE295" s="104"/>
      <c r="BF295" s="104"/>
      <c r="BG295" s="104"/>
      <c r="BH295" s="104"/>
      <c r="BI295" s="104"/>
      <c r="BJ295" s="104"/>
      <c r="BK295" s="104"/>
      <c r="BL295" s="104"/>
      <c r="BM295" s="104"/>
      <c r="BN295" s="104"/>
      <c r="BO295" s="104"/>
      <c r="BP295" s="104"/>
      <c r="BQ295" s="104"/>
      <c r="BR295" s="104"/>
      <c r="BS295" s="104"/>
      <c r="BT295" s="104"/>
      <c r="BU295" s="104"/>
      <c r="BV295" s="104"/>
      <c r="BW295" s="104"/>
      <c r="BX295" s="104"/>
      <c r="BY295" s="104"/>
      <c r="BZ295" s="104"/>
      <c r="CA295" s="104"/>
      <c r="CB295" s="104"/>
      <c r="CC295" s="104"/>
      <c r="CD295" s="104"/>
      <c r="CE295" s="104"/>
      <c r="CF295" s="104"/>
      <c r="CG295" s="104"/>
      <c r="CH295" s="104"/>
      <c r="CI295" s="104"/>
      <c r="CJ295" s="104"/>
      <c r="CK295" s="104"/>
      <c r="CL295" s="104"/>
      <c r="CM295" s="104"/>
      <c r="CN295" s="104"/>
      <c r="CO295" s="104"/>
      <c r="CP295" s="104"/>
      <c r="CQ295" s="104"/>
      <c r="CR295" s="104"/>
      <c r="CS295" s="104"/>
      <c r="CT295" s="104"/>
      <c r="CU295" s="104"/>
      <c r="CV295" s="104"/>
      <c r="CW295" s="104"/>
      <c r="CX295" s="104"/>
      <c r="CY295" s="104"/>
      <c r="CZ295" s="104"/>
      <c r="DA295" s="104"/>
      <c r="DB295" s="104"/>
      <c r="DC295" s="104"/>
      <c r="DD295" s="104"/>
      <c r="DE295" s="104"/>
      <c r="DF295" s="104"/>
      <c r="DG295" s="104"/>
      <c r="DH295" s="104"/>
      <c r="DI295" s="104"/>
      <c r="DJ295" s="104"/>
      <c r="DK295" s="104"/>
      <c r="DL295" s="104"/>
      <c r="DM295" s="104"/>
      <c r="DN295" s="104"/>
      <c r="DO295" s="104"/>
      <c r="DP295" s="104"/>
      <c r="DQ295" s="104"/>
      <c r="DR295" s="104"/>
      <c r="DS295" s="104"/>
      <c r="DT295" s="104"/>
      <c r="DU295" s="104"/>
      <c r="DV295" s="104"/>
      <c r="DW295" s="104"/>
      <c r="DX295" s="104"/>
      <c r="DY295" s="104"/>
      <c r="DZ295" s="104"/>
      <c r="EA295" s="104"/>
      <c r="EB295" s="104"/>
      <c r="EC295" s="104"/>
      <c r="ED295" s="104"/>
      <c r="EE295" s="104"/>
      <c r="EF295" s="104"/>
      <c r="EG295" s="104"/>
      <c r="EH295" s="104"/>
      <c r="EI295" s="104"/>
      <c r="EJ295" s="104"/>
      <c r="EK295" s="104"/>
      <c r="EL295" s="104"/>
      <c r="EM295" s="104"/>
      <c r="EN295" s="104"/>
      <c r="EO295" s="104"/>
      <c r="EP295" s="104"/>
      <c r="EQ295" s="104"/>
      <c r="ER295" s="104"/>
      <c r="ES295" s="104"/>
      <c r="ET295" s="104"/>
      <c r="EU295" s="104"/>
      <c r="EV295" s="104"/>
      <c r="EW295" s="104"/>
      <c r="EX295" s="104"/>
      <c r="EY295" s="104"/>
      <c r="EZ295" s="104"/>
      <c r="FA295" s="104"/>
      <c r="FB295" s="104"/>
      <c r="FC295" s="104"/>
      <c r="FD295" s="104"/>
      <c r="FE295" s="104"/>
      <c r="FF295" s="104"/>
      <c r="FG295" s="104"/>
      <c r="FH295" s="104"/>
      <c r="FI295" s="104"/>
      <c r="FJ295" s="104"/>
      <c r="FK295" s="104"/>
      <c r="FL295" s="104"/>
      <c r="FM295" s="104"/>
      <c r="FN295" s="104"/>
      <c r="FO295" s="104"/>
      <c r="FP295" s="104"/>
      <c r="FQ295" s="104"/>
      <c r="FR295" s="104"/>
      <c r="FS295" s="104"/>
      <c r="FT295" s="104"/>
      <c r="FU295" s="104"/>
      <c r="FV295" s="104"/>
      <c r="FW295" s="104"/>
      <c r="FX295" s="104"/>
      <c r="FY295" s="104"/>
      <c r="FZ295" s="104"/>
      <c r="GA295" s="104"/>
      <c r="GB295" s="104"/>
      <c r="GC295" s="104"/>
      <c r="GD295" s="104"/>
      <c r="GE295" s="104"/>
      <c r="GF295" s="104"/>
      <c r="GG295" s="104"/>
      <c r="GH295" s="104"/>
      <c r="GI295" s="104"/>
      <c r="GJ295" s="104"/>
      <c r="GK295" s="104"/>
      <c r="GL295" s="104"/>
      <c r="GM295" s="104"/>
      <c r="GN295" s="104"/>
      <c r="GO295" s="104"/>
      <c r="GP295" s="104"/>
      <c r="GQ295" s="104"/>
      <c r="GR295" s="104"/>
      <c r="GS295" s="104"/>
      <c r="GT295" s="104"/>
      <c r="GU295" s="104"/>
      <c r="GV295" s="104"/>
      <c r="GW295" s="104"/>
      <c r="GX295" s="104"/>
      <c r="GY295" s="104"/>
      <c r="GZ295" s="104"/>
      <c r="HA295" s="104"/>
      <c r="HB295" s="104"/>
      <c r="HC295" s="104"/>
      <c r="HD295" s="104"/>
      <c r="HE295" s="104"/>
      <c r="HF295" s="104"/>
      <c r="HG295" s="104"/>
      <c r="HH295" s="104"/>
      <c r="HI295" s="104"/>
      <c r="HJ295" s="104"/>
      <c r="HK295" s="104"/>
      <c r="HL295" s="104"/>
      <c r="HM295" s="104"/>
      <c r="HN295" s="104"/>
      <c r="HO295" s="104"/>
      <c r="HP295" s="104"/>
      <c r="HQ295" s="104"/>
      <c r="HR295" s="104"/>
      <c r="HS295" s="104"/>
      <c r="HT295" s="104"/>
      <c r="HU295" s="104"/>
      <c r="HV295" s="104"/>
      <c r="HW295" s="104"/>
      <c r="HX295" s="104"/>
      <c r="HY295" s="104"/>
      <c r="HZ295" s="104"/>
      <c r="IA295" s="104"/>
      <c r="IB295" s="104"/>
      <c r="IC295" s="104"/>
      <c r="ID295" s="104"/>
      <c r="IE295" s="104"/>
      <c r="IF295" s="104"/>
    </row>
    <row r="296" spans="1:240" s="234" customFormat="1" ht="25.5" customHeight="1">
      <c r="A296" s="86" t="s">
        <v>826</v>
      </c>
      <c r="B296" s="87" t="s">
        <v>827</v>
      </c>
      <c r="C296" s="230"/>
      <c r="D296" s="230"/>
      <c r="E296" s="231"/>
      <c r="F296" s="89"/>
      <c r="G296" s="232"/>
      <c r="H296" s="233"/>
      <c r="I296" s="90"/>
      <c r="J296" s="90"/>
      <c r="K296" s="456"/>
      <c r="L296" s="88">
        <f>SUBTOTAL(109,L298:L344)</f>
        <v>440420</v>
      </c>
      <c r="M296" s="88">
        <f t="shared" ref="M296:T296" si="43">SUBTOTAL(109,M298:M344)</f>
        <v>53583</v>
      </c>
      <c r="N296" s="88">
        <f t="shared" si="43"/>
        <v>282740</v>
      </c>
      <c r="O296" s="88">
        <f t="shared" si="43"/>
        <v>159576</v>
      </c>
      <c r="P296" s="88">
        <f t="shared" si="43"/>
        <v>3000</v>
      </c>
      <c r="Q296" s="88">
        <f t="shared" si="43"/>
        <v>59271</v>
      </c>
      <c r="R296" s="88">
        <f t="shared" si="43"/>
        <v>74600.748300000007</v>
      </c>
      <c r="S296" s="88">
        <f t="shared" si="43"/>
        <v>0</v>
      </c>
      <c r="T296" s="88">
        <f t="shared" si="43"/>
        <v>65000</v>
      </c>
      <c r="U296" s="506"/>
      <c r="V296" s="506"/>
    </row>
    <row r="297" spans="1:240" s="234" customFormat="1" ht="25.5" customHeight="1">
      <c r="A297" s="86" t="s">
        <v>635</v>
      </c>
      <c r="B297" s="87" t="s">
        <v>828</v>
      </c>
      <c r="C297" s="230"/>
      <c r="D297" s="230"/>
      <c r="E297" s="231"/>
      <c r="F297" s="89"/>
      <c r="G297" s="232"/>
      <c r="H297" s="233"/>
      <c r="I297" s="90"/>
      <c r="J297" s="90"/>
      <c r="K297" s="456"/>
      <c r="L297" s="88">
        <f>SUBTOTAL(109,L298:L303)</f>
        <v>214932</v>
      </c>
      <c r="M297" s="88">
        <f t="shared" ref="M297:T297" si="44">SUBTOTAL(109,M298:M303)</f>
        <v>0</v>
      </c>
      <c r="N297" s="88">
        <f t="shared" si="44"/>
        <v>74268</v>
      </c>
      <c r="O297" s="88">
        <f t="shared" si="44"/>
        <v>117344</v>
      </c>
      <c r="P297" s="88">
        <f t="shared" si="44"/>
        <v>0</v>
      </c>
      <c r="Q297" s="88">
        <f t="shared" si="44"/>
        <v>21500</v>
      </c>
      <c r="R297" s="88">
        <f t="shared" si="44"/>
        <v>33113</v>
      </c>
      <c r="S297" s="88">
        <f t="shared" si="44"/>
        <v>0</v>
      </c>
      <c r="T297" s="88">
        <f t="shared" si="44"/>
        <v>18000</v>
      </c>
      <c r="U297" s="506"/>
      <c r="V297" s="506"/>
    </row>
    <row r="298" spans="1:240" s="273" customFormat="1" ht="25.5" customHeight="1">
      <c r="A298" s="249"/>
      <c r="B298" s="257" t="s">
        <v>778</v>
      </c>
      <c r="C298" s="363"/>
      <c r="D298" s="363"/>
      <c r="E298" s="269"/>
      <c r="F298" s="252"/>
      <c r="G298" s="364"/>
      <c r="H298" s="365"/>
      <c r="I298" s="255"/>
      <c r="J298" s="255"/>
      <c r="K298" s="366"/>
      <c r="L298" s="251">
        <f>SUBTOTAL(109,L299:L303)</f>
        <v>214932</v>
      </c>
      <c r="M298" s="251">
        <f t="shared" ref="M298:T298" si="45">SUBTOTAL(109,M299:M303)</f>
        <v>0</v>
      </c>
      <c r="N298" s="251">
        <f t="shared" si="45"/>
        <v>74268</v>
      </c>
      <c r="O298" s="251">
        <f t="shared" si="45"/>
        <v>117344</v>
      </c>
      <c r="P298" s="251">
        <f t="shared" si="45"/>
        <v>0</v>
      </c>
      <c r="Q298" s="251">
        <f t="shared" si="45"/>
        <v>21500</v>
      </c>
      <c r="R298" s="251">
        <f t="shared" si="45"/>
        <v>33113</v>
      </c>
      <c r="S298" s="251">
        <f t="shared" si="45"/>
        <v>0</v>
      </c>
      <c r="T298" s="251">
        <f t="shared" si="45"/>
        <v>18000</v>
      </c>
      <c r="U298" s="507"/>
      <c r="V298" s="507"/>
    </row>
    <row r="299" spans="1:240" s="120" customFormat="1" ht="31.5">
      <c r="A299" s="37">
        <v>1</v>
      </c>
      <c r="B299" s="121" t="s">
        <v>211</v>
      </c>
      <c r="C299" s="121"/>
      <c r="D299" s="121"/>
      <c r="E299" s="162" t="s">
        <v>76</v>
      </c>
      <c r="F299" s="106" t="s">
        <v>574</v>
      </c>
      <c r="G299" s="106"/>
      <c r="H299" s="36" t="s">
        <v>10</v>
      </c>
      <c r="I299" s="39">
        <v>2014</v>
      </c>
      <c r="J299" s="39">
        <v>2016</v>
      </c>
      <c r="K299" s="186" t="s">
        <v>212</v>
      </c>
      <c r="L299" s="35">
        <v>26135</v>
      </c>
      <c r="M299" s="35"/>
      <c r="N299" s="35">
        <v>16135</v>
      </c>
      <c r="O299" s="35">
        <v>13000</v>
      </c>
      <c r="P299" s="35"/>
      <c r="Q299" s="35">
        <v>3000</v>
      </c>
      <c r="R299" s="35">
        <v>10522</v>
      </c>
      <c r="S299" s="35"/>
      <c r="T299" s="35">
        <v>8000</v>
      </c>
      <c r="U299" s="109" t="s">
        <v>769</v>
      </c>
      <c r="V299" s="51" t="s">
        <v>562</v>
      </c>
    </row>
    <row r="300" spans="1:240" s="143" customFormat="1" ht="47.25">
      <c r="A300" s="37">
        <v>2</v>
      </c>
      <c r="B300" s="108" t="s">
        <v>219</v>
      </c>
      <c r="C300" s="108"/>
      <c r="D300" s="125"/>
      <c r="E300" s="36" t="s">
        <v>96</v>
      </c>
      <c r="F300" s="106" t="s">
        <v>574</v>
      </c>
      <c r="G300" s="106"/>
      <c r="H300" s="36" t="s">
        <v>57</v>
      </c>
      <c r="I300" s="39">
        <v>2015</v>
      </c>
      <c r="J300" s="39">
        <v>2017</v>
      </c>
      <c r="K300" s="170" t="s">
        <v>220</v>
      </c>
      <c r="L300" s="35">
        <v>19000</v>
      </c>
      <c r="M300" s="35"/>
      <c r="N300" s="35">
        <v>8656</v>
      </c>
      <c r="O300" s="35">
        <f>8344+2500</f>
        <v>10844</v>
      </c>
      <c r="P300" s="35"/>
      <c r="Q300" s="35">
        <v>2500</v>
      </c>
      <c r="R300" s="35">
        <v>6256</v>
      </c>
      <c r="S300" s="35"/>
      <c r="T300" s="35">
        <v>2000</v>
      </c>
      <c r="U300" s="477" t="s">
        <v>849</v>
      </c>
      <c r="V300" s="51" t="s">
        <v>562</v>
      </c>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c r="CV300" s="120"/>
      <c r="CW300" s="120"/>
      <c r="CX300" s="120"/>
      <c r="CY300" s="120"/>
      <c r="CZ300" s="120"/>
      <c r="DA300" s="120"/>
      <c r="DB300" s="120"/>
      <c r="DC300" s="120"/>
      <c r="DD300" s="120"/>
      <c r="DE300" s="120"/>
      <c r="DF300" s="120"/>
      <c r="DG300" s="120"/>
      <c r="DH300" s="120"/>
      <c r="DI300" s="120"/>
      <c r="DJ300" s="120"/>
      <c r="DK300" s="120"/>
      <c r="DL300" s="120"/>
      <c r="DM300" s="120"/>
      <c r="DN300" s="120"/>
      <c r="DO300" s="120"/>
      <c r="DP300" s="120"/>
      <c r="DQ300" s="120"/>
      <c r="DR300" s="120"/>
      <c r="DS300" s="120"/>
      <c r="DT300" s="120"/>
      <c r="DU300" s="120"/>
      <c r="DV300" s="120"/>
      <c r="DW300" s="120"/>
      <c r="DX300" s="120"/>
      <c r="DY300" s="120"/>
      <c r="DZ300" s="120"/>
      <c r="EA300" s="120"/>
      <c r="EB300" s="120"/>
      <c r="EC300" s="120"/>
      <c r="ED300" s="120"/>
      <c r="EE300" s="120"/>
      <c r="EF300" s="120"/>
      <c r="EG300" s="120"/>
      <c r="EH300" s="120"/>
      <c r="EI300" s="120"/>
      <c r="EJ300" s="120"/>
      <c r="EK300" s="120"/>
      <c r="EL300" s="120"/>
      <c r="EM300" s="120"/>
      <c r="EN300" s="120"/>
      <c r="EO300" s="120"/>
      <c r="EP300" s="120"/>
      <c r="EQ300" s="120"/>
      <c r="ER300" s="120"/>
      <c r="ES300" s="120"/>
      <c r="ET300" s="120"/>
      <c r="EU300" s="120"/>
      <c r="EV300" s="120"/>
      <c r="EW300" s="120"/>
      <c r="EX300" s="120"/>
      <c r="EY300" s="120"/>
      <c r="EZ300" s="120"/>
      <c r="FA300" s="120"/>
      <c r="FB300" s="120"/>
      <c r="FC300" s="120"/>
      <c r="FD300" s="120"/>
      <c r="FE300" s="120"/>
      <c r="FF300" s="120"/>
      <c r="FG300" s="120"/>
      <c r="FH300" s="120"/>
      <c r="FI300" s="120"/>
      <c r="FJ300" s="120"/>
      <c r="FK300" s="120"/>
      <c r="FL300" s="120"/>
      <c r="FM300" s="120"/>
      <c r="FN300" s="120"/>
      <c r="FO300" s="120"/>
      <c r="FP300" s="120"/>
      <c r="FQ300" s="120"/>
      <c r="FR300" s="120"/>
      <c r="FS300" s="120"/>
      <c r="FT300" s="120"/>
      <c r="FU300" s="120"/>
      <c r="FV300" s="120"/>
      <c r="FW300" s="120"/>
      <c r="FX300" s="120"/>
      <c r="FY300" s="120"/>
      <c r="FZ300" s="120"/>
      <c r="GA300" s="120"/>
      <c r="GB300" s="120"/>
      <c r="GC300" s="120"/>
      <c r="GD300" s="120"/>
      <c r="GE300" s="120"/>
      <c r="GF300" s="120"/>
      <c r="GG300" s="120"/>
      <c r="GH300" s="120"/>
      <c r="GI300" s="120"/>
      <c r="GJ300" s="120"/>
      <c r="GK300" s="120"/>
      <c r="GL300" s="120"/>
      <c r="GM300" s="120"/>
      <c r="GN300" s="120"/>
      <c r="GO300" s="120"/>
      <c r="GP300" s="120"/>
      <c r="GQ300" s="120"/>
      <c r="GR300" s="120"/>
      <c r="GS300" s="120"/>
      <c r="GT300" s="120"/>
      <c r="GU300" s="120"/>
      <c r="GV300" s="120"/>
      <c r="GW300" s="120"/>
      <c r="GX300" s="120"/>
      <c r="GY300" s="120"/>
      <c r="GZ300" s="120"/>
      <c r="HA300" s="120"/>
      <c r="HB300" s="120"/>
      <c r="HC300" s="120"/>
      <c r="HD300" s="120"/>
      <c r="HE300" s="120"/>
      <c r="HF300" s="120"/>
      <c r="HG300" s="120"/>
      <c r="HH300" s="120"/>
      <c r="HI300" s="120"/>
      <c r="HJ300" s="120"/>
      <c r="HK300" s="120"/>
      <c r="HL300" s="120"/>
      <c r="HM300" s="120"/>
      <c r="HN300" s="120"/>
      <c r="HO300" s="120"/>
      <c r="HP300" s="120"/>
      <c r="HQ300" s="120"/>
      <c r="HR300" s="120"/>
      <c r="HS300" s="120"/>
      <c r="HT300" s="120"/>
      <c r="HU300" s="120"/>
      <c r="HV300" s="120"/>
      <c r="HW300" s="120"/>
      <c r="HX300" s="120"/>
      <c r="HY300" s="120"/>
      <c r="HZ300" s="120"/>
      <c r="IA300" s="120"/>
      <c r="IB300" s="120"/>
      <c r="IC300" s="120"/>
      <c r="ID300" s="120"/>
      <c r="IE300" s="120"/>
      <c r="IF300" s="120"/>
    </row>
    <row r="301" spans="1:240" s="124" customFormat="1" ht="31.5">
      <c r="A301" s="37">
        <v>3</v>
      </c>
      <c r="B301" s="114" t="s">
        <v>221</v>
      </c>
      <c r="C301" s="108"/>
      <c r="D301" s="108"/>
      <c r="E301" s="25" t="s">
        <v>72</v>
      </c>
      <c r="F301" s="27" t="s">
        <v>574</v>
      </c>
      <c r="G301" s="27"/>
      <c r="H301" s="25" t="s">
        <v>10</v>
      </c>
      <c r="I301" s="29">
        <v>2010</v>
      </c>
      <c r="J301" s="29">
        <v>2014</v>
      </c>
      <c r="K301" s="170" t="s">
        <v>222</v>
      </c>
      <c r="L301" s="128">
        <v>22381</v>
      </c>
      <c r="M301" s="128"/>
      <c r="N301" s="128">
        <v>22381</v>
      </c>
      <c r="O301" s="128">
        <v>10000</v>
      </c>
      <c r="P301" s="128"/>
      <c r="Q301" s="128">
        <v>10000</v>
      </c>
      <c r="R301" s="128">
        <v>8701</v>
      </c>
      <c r="S301" s="128"/>
      <c r="T301" s="128">
        <v>4000</v>
      </c>
      <c r="U301" s="477" t="s">
        <v>794</v>
      </c>
      <c r="V301" s="28" t="s">
        <v>208</v>
      </c>
      <c r="W301" s="101"/>
      <c r="X301" s="101"/>
      <c r="Y301" s="101"/>
      <c r="Z301" s="101"/>
      <c r="AA301" s="101"/>
      <c r="AB301" s="101"/>
      <c r="AC301" s="101"/>
      <c r="AD301" s="101"/>
      <c r="AE301" s="101"/>
      <c r="AF301" s="101"/>
      <c r="AG301" s="101"/>
      <c r="AH301" s="101"/>
      <c r="AI301" s="101"/>
      <c r="AJ301" s="101"/>
      <c r="AK301" s="101"/>
      <c r="AL301" s="101"/>
      <c r="AM301" s="101"/>
      <c r="AN301" s="101"/>
      <c r="AO301" s="101"/>
      <c r="AP301" s="101"/>
      <c r="AQ301" s="101"/>
      <c r="AR301" s="101"/>
      <c r="AS301" s="101"/>
      <c r="AT301" s="101"/>
      <c r="AU301" s="101"/>
      <c r="AV301" s="101"/>
      <c r="AW301" s="101"/>
      <c r="AX301" s="101"/>
      <c r="AY301" s="101"/>
      <c r="AZ301" s="101"/>
      <c r="BA301" s="101"/>
      <c r="BB301" s="101"/>
      <c r="BC301" s="101"/>
      <c r="BD301" s="101"/>
      <c r="BE301" s="101"/>
      <c r="BF301" s="101"/>
      <c r="BG301" s="101"/>
      <c r="BH301" s="101"/>
      <c r="BI301" s="101"/>
      <c r="BJ301" s="101"/>
      <c r="BK301" s="101"/>
      <c r="BL301" s="101"/>
      <c r="BM301" s="101"/>
      <c r="BN301" s="101"/>
      <c r="BO301" s="101"/>
      <c r="BP301" s="101"/>
      <c r="BQ301" s="101"/>
      <c r="BR301" s="101"/>
      <c r="BS301" s="101"/>
      <c r="BT301" s="101"/>
      <c r="BU301" s="101"/>
      <c r="BV301" s="101"/>
      <c r="BW301" s="101"/>
      <c r="BX301" s="101"/>
      <c r="BY301" s="101"/>
      <c r="BZ301" s="101"/>
      <c r="CA301" s="101"/>
      <c r="CB301" s="101"/>
      <c r="CC301" s="101"/>
      <c r="CD301" s="101"/>
      <c r="CE301" s="101"/>
      <c r="CF301" s="101"/>
      <c r="CG301" s="101"/>
      <c r="CH301" s="101"/>
      <c r="CI301" s="101"/>
      <c r="CJ301" s="101"/>
      <c r="CK301" s="101"/>
      <c r="CL301" s="101"/>
      <c r="CM301" s="101"/>
      <c r="CN301" s="101"/>
      <c r="CO301" s="101"/>
      <c r="CP301" s="101"/>
      <c r="CQ301" s="101"/>
      <c r="CR301" s="101"/>
      <c r="CS301" s="101"/>
      <c r="CT301" s="101"/>
      <c r="CU301" s="101"/>
      <c r="CV301" s="101"/>
      <c r="CW301" s="101"/>
      <c r="CX301" s="101"/>
      <c r="CY301" s="101"/>
      <c r="CZ301" s="101"/>
      <c r="DA301" s="101"/>
      <c r="DB301" s="101"/>
      <c r="DC301" s="101"/>
      <c r="DD301" s="101"/>
      <c r="DE301" s="101"/>
      <c r="DF301" s="101"/>
      <c r="DG301" s="101"/>
      <c r="DH301" s="101"/>
      <c r="DI301" s="101"/>
      <c r="DJ301" s="101"/>
      <c r="DK301" s="101"/>
      <c r="DL301" s="101"/>
      <c r="DM301" s="101"/>
      <c r="DN301" s="101"/>
      <c r="DO301" s="101"/>
      <c r="DP301" s="101"/>
      <c r="DQ301" s="101"/>
      <c r="DR301" s="101"/>
      <c r="DS301" s="101"/>
      <c r="DT301" s="101"/>
      <c r="DU301" s="101"/>
      <c r="DV301" s="101"/>
      <c r="DW301" s="101"/>
      <c r="DX301" s="101"/>
      <c r="DY301" s="101"/>
      <c r="DZ301" s="101"/>
      <c r="EA301" s="101"/>
      <c r="EB301" s="101"/>
      <c r="EC301" s="101"/>
      <c r="ED301" s="101"/>
      <c r="EE301" s="101"/>
      <c r="EF301" s="101"/>
      <c r="EG301" s="101"/>
      <c r="EH301" s="101"/>
      <c r="EI301" s="101"/>
      <c r="EJ301" s="101"/>
      <c r="EK301" s="101"/>
      <c r="EL301" s="101"/>
      <c r="EM301" s="101"/>
      <c r="EN301" s="101"/>
      <c r="EO301" s="101"/>
      <c r="EP301" s="101"/>
      <c r="EQ301" s="101"/>
      <c r="ER301" s="101"/>
      <c r="ES301" s="101"/>
      <c r="ET301" s="101"/>
      <c r="EU301" s="101"/>
      <c r="EV301" s="101"/>
      <c r="EW301" s="101"/>
      <c r="EX301" s="101"/>
      <c r="EY301" s="101"/>
      <c r="EZ301" s="101"/>
      <c r="FA301" s="101"/>
      <c r="FB301" s="101"/>
      <c r="FC301" s="101"/>
      <c r="FD301" s="101"/>
      <c r="FE301" s="101"/>
      <c r="FF301" s="101"/>
      <c r="FG301" s="101"/>
      <c r="FH301" s="101"/>
      <c r="FI301" s="101"/>
      <c r="FJ301" s="101"/>
      <c r="FK301" s="101"/>
      <c r="FL301" s="101"/>
      <c r="FM301" s="101"/>
      <c r="FN301" s="101"/>
      <c r="FO301" s="101"/>
      <c r="FP301" s="101"/>
      <c r="FQ301" s="101"/>
      <c r="FR301" s="101"/>
      <c r="FS301" s="101"/>
      <c r="FT301" s="101"/>
      <c r="FU301" s="101"/>
      <c r="FV301" s="101"/>
      <c r="FW301" s="101"/>
      <c r="FX301" s="101"/>
      <c r="FY301" s="101"/>
      <c r="FZ301" s="101"/>
      <c r="GA301" s="101"/>
      <c r="GB301" s="101"/>
      <c r="GC301" s="101"/>
      <c r="GD301" s="101"/>
      <c r="GE301" s="101"/>
      <c r="GF301" s="101"/>
      <c r="GG301" s="101"/>
      <c r="GH301" s="101"/>
      <c r="GI301" s="101"/>
      <c r="GJ301" s="101"/>
      <c r="GK301" s="101"/>
      <c r="GL301" s="101"/>
      <c r="GM301" s="101"/>
      <c r="GN301" s="101"/>
      <c r="GO301" s="101"/>
      <c r="GP301" s="101"/>
      <c r="GQ301" s="101"/>
      <c r="GR301" s="101"/>
      <c r="GS301" s="101"/>
      <c r="GT301" s="101"/>
      <c r="GU301" s="101"/>
      <c r="GV301" s="101"/>
      <c r="GW301" s="101"/>
      <c r="GX301" s="101"/>
      <c r="GY301" s="101"/>
      <c r="GZ301" s="101"/>
      <c r="HA301" s="101"/>
      <c r="HB301" s="101"/>
      <c r="HC301" s="101"/>
      <c r="HD301" s="101"/>
      <c r="HE301" s="101"/>
      <c r="HF301" s="101"/>
      <c r="HG301" s="101"/>
      <c r="HH301" s="101"/>
      <c r="HI301" s="101"/>
      <c r="HJ301" s="101"/>
      <c r="HK301" s="101"/>
      <c r="HL301" s="101"/>
      <c r="HM301" s="101"/>
      <c r="HN301" s="101"/>
      <c r="HO301" s="101"/>
      <c r="HP301" s="101"/>
      <c r="HQ301" s="101"/>
      <c r="HR301" s="101"/>
      <c r="HS301" s="101"/>
      <c r="HT301" s="101"/>
      <c r="HU301" s="101"/>
      <c r="HV301" s="101"/>
      <c r="HW301" s="101"/>
      <c r="HX301" s="101"/>
      <c r="HY301" s="101"/>
      <c r="HZ301" s="101"/>
      <c r="IA301" s="101"/>
      <c r="IB301" s="101"/>
      <c r="IC301" s="101"/>
      <c r="ID301" s="101"/>
      <c r="IE301" s="101"/>
      <c r="IF301" s="101"/>
    </row>
    <row r="302" spans="1:240" s="101" customFormat="1" ht="63">
      <c r="A302" s="37">
        <v>4</v>
      </c>
      <c r="B302" s="144" t="s">
        <v>262</v>
      </c>
      <c r="C302" s="115"/>
      <c r="D302" s="145"/>
      <c r="E302" s="25" t="s">
        <v>71</v>
      </c>
      <c r="F302" s="27" t="s">
        <v>574</v>
      </c>
      <c r="G302" s="27"/>
      <c r="H302" s="28" t="s">
        <v>24</v>
      </c>
      <c r="I302" s="29">
        <v>2014</v>
      </c>
      <c r="J302" s="29">
        <v>2018</v>
      </c>
      <c r="K302" s="180" t="s">
        <v>263</v>
      </c>
      <c r="L302" s="128">
        <v>57371</v>
      </c>
      <c r="M302" s="128"/>
      <c r="N302" s="128">
        <v>17371</v>
      </c>
      <c r="O302" s="128">
        <v>46000</v>
      </c>
      <c r="P302" s="128"/>
      <c r="Q302" s="128">
        <v>6000</v>
      </c>
      <c r="R302" s="128">
        <v>5634</v>
      </c>
      <c r="S302" s="128"/>
      <c r="T302" s="128">
        <v>2000</v>
      </c>
      <c r="U302" s="477" t="s">
        <v>807</v>
      </c>
      <c r="V302" s="28" t="s">
        <v>562</v>
      </c>
    </row>
    <row r="303" spans="1:240" s="120" customFormat="1" ht="64.5" customHeight="1">
      <c r="A303" s="37">
        <v>5</v>
      </c>
      <c r="B303" s="108" t="s">
        <v>278</v>
      </c>
      <c r="C303" s="108"/>
      <c r="D303" s="125"/>
      <c r="E303" s="36" t="s">
        <v>80</v>
      </c>
      <c r="F303" s="106" t="s">
        <v>574</v>
      </c>
      <c r="G303" s="106"/>
      <c r="H303" s="36" t="s">
        <v>57</v>
      </c>
      <c r="I303" s="39">
        <v>2013</v>
      </c>
      <c r="J303" s="39">
        <v>2018</v>
      </c>
      <c r="K303" s="170" t="s">
        <v>279</v>
      </c>
      <c r="L303" s="35">
        <v>90045</v>
      </c>
      <c r="M303" s="35"/>
      <c r="N303" s="35">
        <v>9725</v>
      </c>
      <c r="O303" s="35">
        <v>37500</v>
      </c>
      <c r="P303" s="35"/>
      <c r="Q303" s="35"/>
      <c r="R303" s="35">
        <v>2000</v>
      </c>
      <c r="S303" s="35"/>
      <c r="T303" s="35">
        <v>2000</v>
      </c>
      <c r="U303" s="477" t="s">
        <v>751</v>
      </c>
      <c r="V303" s="51" t="s">
        <v>935</v>
      </c>
      <c r="W303" s="312"/>
      <c r="X303" s="312"/>
      <c r="Y303" s="312"/>
      <c r="Z303" s="312"/>
      <c r="AA303" s="312"/>
      <c r="AB303" s="312"/>
      <c r="AC303" s="312"/>
      <c r="AD303" s="312"/>
      <c r="AE303" s="312"/>
      <c r="AF303" s="312"/>
      <c r="AG303" s="312"/>
      <c r="AH303" s="312"/>
      <c r="AI303" s="312"/>
      <c r="AJ303" s="312"/>
      <c r="AK303" s="312"/>
      <c r="AL303" s="312"/>
      <c r="AM303" s="312"/>
      <c r="AN303" s="312"/>
      <c r="AO303" s="312"/>
      <c r="AP303" s="312"/>
      <c r="AQ303" s="312"/>
      <c r="AR303" s="312"/>
      <c r="AS303" s="312"/>
      <c r="AT303" s="312"/>
      <c r="AU303" s="312"/>
      <c r="AV303" s="312"/>
      <c r="AW303" s="312"/>
      <c r="AX303" s="312"/>
      <c r="AY303" s="312"/>
      <c r="AZ303" s="312"/>
      <c r="BA303" s="312"/>
      <c r="BB303" s="312"/>
      <c r="BC303" s="312"/>
      <c r="BD303" s="312"/>
      <c r="BE303" s="312"/>
      <c r="BF303" s="312"/>
      <c r="BG303" s="312"/>
      <c r="BH303" s="312"/>
      <c r="BI303" s="312"/>
      <c r="BJ303" s="312"/>
      <c r="BK303" s="312"/>
      <c r="BL303" s="312"/>
      <c r="BM303" s="312"/>
      <c r="BN303" s="312"/>
      <c r="BO303" s="312"/>
      <c r="BP303" s="312"/>
      <c r="BQ303" s="312"/>
      <c r="BR303" s="312"/>
      <c r="BS303" s="312"/>
      <c r="BT303" s="312"/>
      <c r="BU303" s="312"/>
      <c r="BV303" s="312"/>
      <c r="BW303" s="312"/>
      <c r="BX303" s="312"/>
      <c r="BY303" s="312"/>
      <c r="BZ303" s="312"/>
      <c r="CA303" s="312"/>
      <c r="CB303" s="312"/>
      <c r="CC303" s="312"/>
      <c r="CD303" s="312"/>
      <c r="CE303" s="312"/>
      <c r="CF303" s="312"/>
      <c r="CG303" s="312"/>
      <c r="CH303" s="312"/>
      <c r="CI303" s="312"/>
      <c r="CJ303" s="312"/>
      <c r="CK303" s="312"/>
      <c r="CL303" s="312"/>
      <c r="CM303" s="312"/>
      <c r="CN303" s="312"/>
      <c r="CO303" s="312"/>
      <c r="CP303" s="312"/>
      <c r="CQ303" s="312"/>
      <c r="CR303" s="312"/>
      <c r="CS303" s="312"/>
      <c r="CT303" s="312"/>
      <c r="CU303" s="312"/>
      <c r="CV303" s="312"/>
      <c r="CW303" s="312"/>
      <c r="CX303" s="312"/>
      <c r="CY303" s="312"/>
      <c r="CZ303" s="312"/>
      <c r="DA303" s="312"/>
      <c r="DB303" s="312"/>
      <c r="DC303" s="312"/>
      <c r="DD303" s="312"/>
      <c r="DE303" s="312"/>
      <c r="DF303" s="312"/>
      <c r="DG303" s="312"/>
      <c r="DH303" s="312"/>
      <c r="DI303" s="312"/>
      <c r="DJ303" s="312"/>
      <c r="DK303" s="312"/>
      <c r="DL303" s="312"/>
      <c r="DM303" s="312"/>
      <c r="DN303" s="312"/>
      <c r="DO303" s="312"/>
      <c r="DP303" s="312"/>
      <c r="DQ303" s="312"/>
      <c r="DR303" s="312"/>
      <c r="DS303" s="312"/>
      <c r="DT303" s="312"/>
      <c r="DU303" s="312"/>
      <c r="DV303" s="312"/>
      <c r="DW303" s="312"/>
      <c r="DX303" s="312"/>
      <c r="DY303" s="312"/>
      <c r="DZ303" s="312"/>
      <c r="EA303" s="312"/>
      <c r="EB303" s="312"/>
      <c r="EC303" s="312"/>
      <c r="ED303" s="312"/>
      <c r="EE303" s="312"/>
      <c r="EF303" s="312"/>
      <c r="EG303" s="312"/>
      <c r="EH303" s="312"/>
      <c r="EI303" s="312"/>
      <c r="EJ303" s="312"/>
      <c r="EK303" s="312"/>
      <c r="EL303" s="312"/>
      <c r="EM303" s="312"/>
      <c r="EN303" s="312"/>
      <c r="EO303" s="312"/>
      <c r="EP303" s="312"/>
      <c r="EQ303" s="312"/>
      <c r="ER303" s="312"/>
      <c r="ES303" s="312"/>
      <c r="ET303" s="312"/>
      <c r="EU303" s="312"/>
      <c r="EV303" s="312"/>
      <c r="EW303" s="312"/>
      <c r="EX303" s="312"/>
      <c r="EY303" s="312"/>
      <c r="EZ303" s="312"/>
      <c r="FA303" s="312"/>
      <c r="FB303" s="312"/>
      <c r="FC303" s="312"/>
      <c r="FD303" s="312"/>
      <c r="FE303" s="312"/>
      <c r="FF303" s="312"/>
      <c r="FG303" s="312"/>
      <c r="FH303" s="312"/>
      <c r="FI303" s="312"/>
      <c r="FJ303" s="312"/>
      <c r="FK303" s="312"/>
      <c r="FL303" s="312"/>
      <c r="FM303" s="312"/>
      <c r="FN303" s="312"/>
      <c r="FO303" s="312"/>
      <c r="FP303" s="312"/>
      <c r="FQ303" s="312"/>
      <c r="FR303" s="312"/>
      <c r="FS303" s="312"/>
      <c r="FT303" s="312"/>
      <c r="FU303" s="312"/>
      <c r="FV303" s="312"/>
      <c r="FW303" s="312"/>
      <c r="FX303" s="312"/>
      <c r="FY303" s="312"/>
      <c r="FZ303" s="312"/>
      <c r="GA303" s="312"/>
      <c r="GB303" s="312"/>
      <c r="GC303" s="312"/>
      <c r="GD303" s="312"/>
      <c r="GE303" s="312"/>
      <c r="GF303" s="312"/>
      <c r="GG303" s="312"/>
      <c r="GH303" s="312"/>
      <c r="GI303" s="312"/>
      <c r="GJ303" s="312"/>
      <c r="GK303" s="312"/>
      <c r="GL303" s="312"/>
      <c r="GM303" s="312"/>
      <c r="GN303" s="312"/>
      <c r="GO303" s="312"/>
      <c r="GP303" s="312"/>
      <c r="GQ303" s="312"/>
      <c r="GR303" s="312"/>
      <c r="GS303" s="312"/>
      <c r="GT303" s="312"/>
      <c r="GU303" s="312"/>
      <c r="GV303" s="312"/>
      <c r="GW303" s="312"/>
      <c r="GX303" s="312"/>
      <c r="GY303" s="312"/>
      <c r="GZ303" s="312"/>
      <c r="HA303" s="312"/>
      <c r="HB303" s="312"/>
      <c r="HC303" s="312"/>
      <c r="HD303" s="312"/>
      <c r="HE303" s="312"/>
      <c r="HF303" s="312"/>
      <c r="HG303" s="312"/>
      <c r="HH303" s="312"/>
      <c r="HI303" s="312"/>
      <c r="HJ303" s="312"/>
      <c r="HK303" s="312"/>
      <c r="HL303" s="312"/>
      <c r="HM303" s="312"/>
      <c r="HN303" s="312"/>
      <c r="HO303" s="312"/>
      <c r="HP303" s="312"/>
      <c r="HQ303" s="312"/>
      <c r="HR303" s="312"/>
      <c r="HS303" s="312"/>
      <c r="HT303" s="312"/>
      <c r="HU303" s="312"/>
      <c r="HV303" s="312"/>
      <c r="HW303" s="312"/>
      <c r="HX303" s="312"/>
      <c r="HY303" s="312"/>
      <c r="HZ303" s="312"/>
      <c r="IA303" s="312"/>
      <c r="IB303" s="312"/>
      <c r="IC303" s="312"/>
      <c r="ID303" s="267"/>
      <c r="IE303" s="267"/>
      <c r="IF303" s="267"/>
    </row>
    <row r="304" spans="1:240" s="234" customFormat="1" ht="25.5" customHeight="1">
      <c r="A304" s="86" t="s">
        <v>636</v>
      </c>
      <c r="B304" s="87" t="s">
        <v>829</v>
      </c>
      <c r="C304" s="230"/>
      <c r="D304" s="230"/>
      <c r="E304" s="231"/>
      <c r="F304" s="89"/>
      <c r="G304" s="232"/>
      <c r="H304" s="233"/>
      <c r="I304" s="90"/>
      <c r="J304" s="90"/>
      <c r="K304" s="456"/>
      <c r="L304" s="88">
        <f>SUBTOTAL(109,L305:L331)</f>
        <v>165733</v>
      </c>
      <c r="M304" s="88">
        <f t="shared" ref="M304:T304" si="46">SUBTOTAL(109,M305:M331)</f>
        <v>53583</v>
      </c>
      <c r="N304" s="88">
        <f t="shared" si="46"/>
        <v>148717</v>
      </c>
      <c r="O304" s="88">
        <f t="shared" si="46"/>
        <v>38032</v>
      </c>
      <c r="P304" s="88">
        <f t="shared" si="46"/>
        <v>0</v>
      </c>
      <c r="Q304" s="88">
        <f t="shared" si="46"/>
        <v>33571</v>
      </c>
      <c r="R304" s="88">
        <f t="shared" si="46"/>
        <v>32442.7883</v>
      </c>
      <c r="S304" s="88">
        <f t="shared" si="46"/>
        <v>0</v>
      </c>
      <c r="T304" s="88">
        <f t="shared" si="46"/>
        <v>30000</v>
      </c>
      <c r="U304" s="506"/>
      <c r="V304" s="506"/>
    </row>
    <row r="305" spans="1:240" s="273" customFormat="1" ht="25.5" customHeight="1">
      <c r="A305" s="249" t="s">
        <v>720</v>
      </c>
      <c r="B305" s="257" t="s">
        <v>777</v>
      </c>
      <c r="C305" s="363"/>
      <c r="D305" s="363"/>
      <c r="E305" s="269"/>
      <c r="F305" s="252"/>
      <c r="G305" s="364"/>
      <c r="H305" s="365"/>
      <c r="I305" s="255"/>
      <c r="J305" s="255"/>
      <c r="K305" s="366"/>
      <c r="L305" s="251">
        <f>SUBTOTAL(109,L306:L315)</f>
        <v>72692</v>
      </c>
      <c r="M305" s="251">
        <f t="shared" ref="M305:T305" si="47">SUBTOTAL(109,M306:M315)</f>
        <v>0</v>
      </c>
      <c r="N305" s="251">
        <f t="shared" si="47"/>
        <v>72692</v>
      </c>
      <c r="O305" s="251">
        <f t="shared" si="47"/>
        <v>36032</v>
      </c>
      <c r="P305" s="251">
        <f t="shared" si="47"/>
        <v>0</v>
      </c>
      <c r="Q305" s="251">
        <f t="shared" si="47"/>
        <v>31571</v>
      </c>
      <c r="R305" s="251">
        <f t="shared" si="47"/>
        <v>19720.400000000001</v>
      </c>
      <c r="S305" s="251">
        <f t="shared" si="47"/>
        <v>0</v>
      </c>
      <c r="T305" s="251">
        <f t="shared" si="47"/>
        <v>18476</v>
      </c>
      <c r="U305" s="507"/>
      <c r="V305" s="507"/>
    </row>
    <row r="306" spans="1:240" s="101" customFormat="1" ht="25.5">
      <c r="A306" s="92">
        <v>1</v>
      </c>
      <c r="B306" s="147" t="s">
        <v>236</v>
      </c>
      <c r="C306" s="317"/>
      <c r="D306" s="318"/>
      <c r="E306" s="25" t="s">
        <v>71</v>
      </c>
      <c r="F306" s="27" t="s">
        <v>574</v>
      </c>
      <c r="G306" s="27"/>
      <c r="H306" s="319" t="s">
        <v>101</v>
      </c>
      <c r="I306" s="29">
        <v>2015</v>
      </c>
      <c r="J306" s="29">
        <v>2017</v>
      </c>
      <c r="K306" s="178" t="s">
        <v>237</v>
      </c>
      <c r="L306" s="128">
        <v>4957</v>
      </c>
      <c r="M306" s="128"/>
      <c r="N306" s="128">
        <f>L306</f>
        <v>4957</v>
      </c>
      <c r="O306" s="128">
        <v>3250</v>
      </c>
      <c r="P306" s="128"/>
      <c r="Q306" s="128">
        <v>3250</v>
      </c>
      <c r="R306" s="128">
        <v>1211</v>
      </c>
      <c r="S306" s="128"/>
      <c r="T306" s="128">
        <v>606</v>
      </c>
      <c r="U306" s="504" t="s">
        <v>848</v>
      </c>
      <c r="V306" s="28"/>
    </row>
    <row r="307" spans="1:240" s="101" customFormat="1" ht="51">
      <c r="A307" s="92">
        <v>2</v>
      </c>
      <c r="B307" s="140" t="s">
        <v>242</v>
      </c>
      <c r="C307" s="141"/>
      <c r="D307" s="142"/>
      <c r="E307" s="25" t="s">
        <v>71</v>
      </c>
      <c r="F307" s="27" t="s">
        <v>574</v>
      </c>
      <c r="G307" s="27"/>
      <c r="H307" s="66" t="s">
        <v>15</v>
      </c>
      <c r="I307" s="29">
        <v>2015</v>
      </c>
      <c r="J307" s="29">
        <v>2017</v>
      </c>
      <c r="K307" s="179" t="s">
        <v>243</v>
      </c>
      <c r="L307" s="128">
        <v>4636</v>
      </c>
      <c r="M307" s="128"/>
      <c r="N307" s="128">
        <f>L307</f>
        <v>4636</v>
      </c>
      <c r="O307" s="128">
        <v>1100</v>
      </c>
      <c r="P307" s="128"/>
      <c r="Q307" s="128">
        <v>1100</v>
      </c>
      <c r="R307" s="128">
        <v>3072.4000000000005</v>
      </c>
      <c r="S307" s="128"/>
      <c r="T307" s="128">
        <v>1536</v>
      </c>
      <c r="U307" s="477" t="s">
        <v>760</v>
      </c>
      <c r="V307" s="100"/>
    </row>
    <row r="308" spans="1:240" s="101" customFormat="1" ht="51.75" customHeight="1">
      <c r="A308" s="92">
        <v>3</v>
      </c>
      <c r="B308" s="313" t="s">
        <v>244</v>
      </c>
      <c r="C308" s="314"/>
      <c r="D308" s="315"/>
      <c r="E308" s="25" t="s">
        <v>71</v>
      </c>
      <c r="F308" s="27" t="s">
        <v>574</v>
      </c>
      <c r="G308" s="27"/>
      <c r="H308" s="316" t="s">
        <v>101</v>
      </c>
      <c r="I308" s="29">
        <v>2015</v>
      </c>
      <c r="J308" s="29">
        <v>2017</v>
      </c>
      <c r="K308" s="186" t="s">
        <v>245</v>
      </c>
      <c r="L308" s="128">
        <v>6410</v>
      </c>
      <c r="M308" s="128"/>
      <c r="N308" s="128">
        <f>L308</f>
        <v>6410</v>
      </c>
      <c r="O308" s="128">
        <v>2066</v>
      </c>
      <c r="P308" s="128"/>
      <c r="Q308" s="128">
        <v>2066</v>
      </c>
      <c r="R308" s="128">
        <v>3703</v>
      </c>
      <c r="S308" s="128"/>
      <c r="T308" s="128">
        <v>1852</v>
      </c>
      <c r="U308" s="477" t="s">
        <v>761</v>
      </c>
      <c r="V308" s="100"/>
    </row>
    <row r="309" spans="1:240" s="120" customFormat="1" ht="48.75" customHeight="1">
      <c r="A309" s="92">
        <v>4</v>
      </c>
      <c r="B309" s="151" t="s">
        <v>248</v>
      </c>
      <c r="C309" s="151" t="s">
        <v>549</v>
      </c>
      <c r="D309" s="153">
        <v>1983.519</v>
      </c>
      <c r="E309" s="36" t="s">
        <v>80</v>
      </c>
      <c r="F309" s="106" t="s">
        <v>574</v>
      </c>
      <c r="G309" s="106"/>
      <c r="H309" s="154" t="s">
        <v>85</v>
      </c>
      <c r="I309" s="39">
        <v>2015</v>
      </c>
      <c r="J309" s="39">
        <v>2017</v>
      </c>
      <c r="K309" s="182" t="s">
        <v>249</v>
      </c>
      <c r="L309" s="35">
        <v>2473</v>
      </c>
      <c r="M309" s="35"/>
      <c r="N309" s="35">
        <f>L309</f>
        <v>2473</v>
      </c>
      <c r="O309" s="35">
        <v>1600</v>
      </c>
      <c r="P309" s="35"/>
      <c r="Q309" s="35">
        <v>1600</v>
      </c>
      <c r="R309" s="35">
        <v>384</v>
      </c>
      <c r="S309" s="35"/>
      <c r="T309" s="35">
        <v>384</v>
      </c>
      <c r="U309" s="477" t="s">
        <v>811</v>
      </c>
      <c r="V309" s="556"/>
    </row>
    <row r="310" spans="1:240" s="124" customFormat="1" ht="31.5">
      <c r="A310" s="92">
        <v>5</v>
      </c>
      <c r="B310" s="114" t="s">
        <v>280</v>
      </c>
      <c r="C310" s="108"/>
      <c r="D310" s="108"/>
      <c r="E310" s="25" t="s">
        <v>72</v>
      </c>
      <c r="F310" s="27" t="s">
        <v>574</v>
      </c>
      <c r="G310" s="27"/>
      <c r="H310" s="28" t="s">
        <v>24</v>
      </c>
      <c r="I310" s="29">
        <v>2015</v>
      </c>
      <c r="J310" s="29">
        <v>2017</v>
      </c>
      <c r="K310" s="170" t="s">
        <v>281</v>
      </c>
      <c r="L310" s="128">
        <v>3087</v>
      </c>
      <c r="M310" s="128"/>
      <c r="N310" s="128">
        <f>L310</f>
        <v>3087</v>
      </c>
      <c r="O310" s="128">
        <f>1100+1621</f>
        <v>2721</v>
      </c>
      <c r="P310" s="128"/>
      <c r="Q310" s="128">
        <f>O310</f>
        <v>2721</v>
      </c>
      <c r="R310" s="128">
        <v>57</v>
      </c>
      <c r="S310" s="128"/>
      <c r="T310" s="128">
        <v>57</v>
      </c>
      <c r="U310" s="477" t="s">
        <v>850</v>
      </c>
      <c r="V310" s="28" t="s">
        <v>562</v>
      </c>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0"/>
      <c r="AY310" s="310"/>
      <c r="AZ310" s="310"/>
      <c r="BA310" s="310"/>
      <c r="BB310" s="310"/>
      <c r="BC310" s="310"/>
      <c r="BD310" s="310"/>
      <c r="BE310" s="310"/>
      <c r="BF310" s="310"/>
      <c r="BG310" s="310"/>
      <c r="BH310" s="310"/>
      <c r="BI310" s="310"/>
      <c r="BJ310" s="310"/>
      <c r="BK310" s="310"/>
      <c r="BL310" s="310"/>
      <c r="BM310" s="310"/>
      <c r="BN310" s="310"/>
      <c r="BO310" s="310"/>
      <c r="BP310" s="310"/>
      <c r="BQ310" s="310"/>
      <c r="BR310" s="310"/>
      <c r="BS310" s="310"/>
      <c r="BT310" s="310"/>
      <c r="BU310" s="310"/>
      <c r="BV310" s="310"/>
      <c r="BW310" s="310"/>
      <c r="BX310" s="310"/>
      <c r="BY310" s="310"/>
      <c r="BZ310" s="310"/>
      <c r="CA310" s="310"/>
      <c r="CB310" s="310"/>
      <c r="CC310" s="310"/>
      <c r="CD310" s="310"/>
      <c r="CE310" s="310"/>
      <c r="CF310" s="310"/>
      <c r="CG310" s="310"/>
      <c r="CH310" s="310"/>
      <c r="CI310" s="310"/>
      <c r="CJ310" s="310"/>
      <c r="CK310" s="310"/>
      <c r="CL310" s="310"/>
      <c r="CM310" s="310"/>
      <c r="CN310" s="310"/>
      <c r="CO310" s="310"/>
      <c r="CP310" s="310"/>
      <c r="CQ310" s="310"/>
      <c r="CR310" s="310"/>
      <c r="CS310" s="310"/>
      <c r="CT310" s="310"/>
      <c r="CU310" s="310"/>
      <c r="CV310" s="310"/>
      <c r="CW310" s="310"/>
      <c r="CX310" s="310"/>
      <c r="CY310" s="310"/>
      <c r="CZ310" s="310"/>
      <c r="DA310" s="310"/>
      <c r="DB310" s="310"/>
      <c r="DC310" s="310"/>
      <c r="DD310" s="310"/>
      <c r="DE310" s="310"/>
      <c r="DF310" s="310"/>
      <c r="DG310" s="310"/>
      <c r="DH310" s="310"/>
      <c r="DI310" s="310"/>
      <c r="DJ310" s="310"/>
      <c r="DK310" s="310"/>
      <c r="DL310" s="310"/>
      <c r="DM310" s="310"/>
      <c r="DN310" s="310"/>
      <c r="DO310" s="310"/>
      <c r="DP310" s="310"/>
      <c r="DQ310" s="310"/>
      <c r="DR310" s="310"/>
      <c r="DS310" s="310"/>
      <c r="DT310" s="310"/>
      <c r="DU310" s="310"/>
      <c r="DV310" s="310"/>
      <c r="DW310" s="310"/>
      <c r="DX310" s="310"/>
      <c r="DY310" s="310"/>
      <c r="DZ310" s="310"/>
      <c r="EA310" s="310"/>
      <c r="EB310" s="310"/>
      <c r="EC310" s="310"/>
      <c r="ED310" s="310"/>
      <c r="EE310" s="310"/>
      <c r="EF310" s="310"/>
      <c r="EG310" s="310"/>
      <c r="EH310" s="310"/>
      <c r="EI310" s="310"/>
      <c r="EJ310" s="310"/>
      <c r="EK310" s="310"/>
      <c r="EL310" s="310"/>
      <c r="EM310" s="310"/>
      <c r="EN310" s="310"/>
      <c r="EO310" s="310"/>
      <c r="EP310" s="310"/>
      <c r="EQ310" s="310"/>
      <c r="ER310" s="310"/>
      <c r="ES310" s="310"/>
      <c r="ET310" s="310"/>
      <c r="EU310" s="310"/>
      <c r="EV310" s="310"/>
      <c r="EW310" s="310"/>
      <c r="EX310" s="310"/>
      <c r="EY310" s="310"/>
      <c r="EZ310" s="310"/>
      <c r="FA310" s="310"/>
      <c r="FB310" s="310"/>
      <c r="FC310" s="310"/>
      <c r="FD310" s="310"/>
      <c r="FE310" s="310"/>
      <c r="FF310" s="310"/>
      <c r="FG310" s="310"/>
      <c r="FH310" s="310"/>
      <c r="FI310" s="310"/>
      <c r="FJ310" s="310"/>
      <c r="FK310" s="310"/>
      <c r="FL310" s="310"/>
      <c r="FM310" s="310"/>
      <c r="FN310" s="310"/>
      <c r="FO310" s="310"/>
      <c r="FP310" s="310"/>
      <c r="FQ310" s="310"/>
      <c r="FR310" s="310"/>
      <c r="FS310" s="310"/>
      <c r="FT310" s="310"/>
      <c r="FU310" s="310"/>
      <c r="FV310" s="310"/>
      <c r="FW310" s="310"/>
      <c r="FX310" s="310"/>
      <c r="FY310" s="310"/>
      <c r="FZ310" s="310"/>
      <c r="GA310" s="310"/>
      <c r="GB310" s="310"/>
      <c r="GC310" s="310"/>
      <c r="GD310" s="310"/>
      <c r="GE310" s="310"/>
      <c r="GF310" s="310"/>
      <c r="GG310" s="310"/>
      <c r="GH310" s="310"/>
      <c r="GI310" s="310"/>
      <c r="GJ310" s="310"/>
      <c r="GK310" s="310"/>
      <c r="GL310" s="310"/>
      <c r="GM310" s="310"/>
      <c r="GN310" s="310"/>
      <c r="GO310" s="310"/>
      <c r="GP310" s="310"/>
      <c r="GQ310" s="310"/>
      <c r="GR310" s="310"/>
      <c r="GS310" s="310"/>
      <c r="GT310" s="310"/>
      <c r="GU310" s="310"/>
      <c r="GV310" s="310"/>
      <c r="GW310" s="310"/>
      <c r="GX310" s="310"/>
      <c r="GY310" s="310"/>
      <c r="GZ310" s="310"/>
      <c r="HA310" s="310"/>
      <c r="HB310" s="310"/>
      <c r="HC310" s="310"/>
      <c r="HD310" s="310"/>
      <c r="HE310" s="310"/>
      <c r="HF310" s="310"/>
      <c r="HG310" s="310"/>
      <c r="HH310" s="310"/>
      <c r="HI310" s="310"/>
      <c r="HJ310" s="310"/>
      <c r="HK310" s="310"/>
      <c r="HL310" s="310"/>
      <c r="HM310" s="310"/>
      <c r="HN310" s="310"/>
      <c r="HO310" s="310"/>
      <c r="HP310" s="310"/>
      <c r="HQ310" s="310"/>
      <c r="HR310" s="310"/>
      <c r="HS310" s="310"/>
      <c r="HT310" s="310"/>
      <c r="HU310" s="310"/>
      <c r="HV310" s="310"/>
      <c r="HW310" s="310"/>
      <c r="HX310" s="310"/>
      <c r="HY310" s="310"/>
      <c r="HZ310" s="310"/>
      <c r="IA310" s="310"/>
      <c r="IB310" s="310"/>
      <c r="IC310" s="310"/>
      <c r="ID310" s="311"/>
      <c r="IE310" s="311"/>
      <c r="IF310" s="311"/>
    </row>
    <row r="311" spans="1:240" s="267" customFormat="1" ht="31.5">
      <c r="A311" s="92">
        <v>6</v>
      </c>
      <c r="B311" s="121" t="s">
        <v>276</v>
      </c>
      <c r="C311" s="121"/>
      <c r="D311" s="121"/>
      <c r="E311" s="162" t="s">
        <v>76</v>
      </c>
      <c r="F311" s="106" t="s">
        <v>574</v>
      </c>
      <c r="G311" s="106"/>
      <c r="H311" s="51" t="s">
        <v>101</v>
      </c>
      <c r="I311" s="39">
        <v>2015</v>
      </c>
      <c r="J311" s="39">
        <v>2017</v>
      </c>
      <c r="K311" s="186" t="s">
        <v>277</v>
      </c>
      <c r="L311" s="35">
        <v>4416</v>
      </c>
      <c r="M311" s="35"/>
      <c r="N311" s="35">
        <v>4416</v>
      </c>
      <c r="O311" s="35">
        <v>3455</v>
      </c>
      <c r="P311" s="35"/>
      <c r="Q311" s="35">
        <f>O311</f>
        <v>3455</v>
      </c>
      <c r="R311" s="35">
        <v>519</v>
      </c>
      <c r="S311" s="35"/>
      <c r="T311" s="35">
        <v>519</v>
      </c>
      <c r="U311" s="504" t="s">
        <v>851</v>
      </c>
      <c r="V311" s="51" t="s">
        <v>562</v>
      </c>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c r="BO311" s="143"/>
      <c r="BP311" s="143"/>
      <c r="BQ311" s="143"/>
      <c r="BR311" s="143"/>
      <c r="BS311" s="143"/>
      <c r="BT311" s="143"/>
      <c r="BU311" s="143"/>
      <c r="BV311" s="143"/>
      <c r="BW311" s="143"/>
      <c r="BX311" s="143"/>
      <c r="BY311" s="143"/>
      <c r="BZ311" s="143"/>
      <c r="CA311" s="143"/>
      <c r="CB311" s="143"/>
      <c r="CC311" s="143"/>
      <c r="CD311" s="143"/>
      <c r="CE311" s="143"/>
      <c r="CF311" s="143"/>
      <c r="CG311" s="143"/>
      <c r="CH311" s="143"/>
      <c r="CI311" s="143"/>
      <c r="CJ311" s="143"/>
      <c r="CK311" s="143"/>
      <c r="CL311" s="143"/>
      <c r="CM311" s="143"/>
      <c r="CN311" s="143"/>
      <c r="CO311" s="143"/>
      <c r="CP311" s="143"/>
      <c r="CQ311" s="143"/>
      <c r="CR311" s="143"/>
      <c r="CS311" s="143"/>
      <c r="CT311" s="143"/>
      <c r="CU311" s="143"/>
      <c r="CV311" s="143"/>
      <c r="CW311" s="143"/>
      <c r="CX311" s="143"/>
      <c r="CY311" s="143"/>
      <c r="CZ311" s="143"/>
      <c r="DA311" s="143"/>
      <c r="DB311" s="143"/>
      <c r="DC311" s="143"/>
      <c r="DD311" s="143"/>
      <c r="DE311" s="143"/>
      <c r="DF311" s="143"/>
      <c r="DG311" s="143"/>
      <c r="DH311" s="143"/>
      <c r="DI311" s="143"/>
      <c r="DJ311" s="143"/>
      <c r="DK311" s="143"/>
      <c r="DL311" s="143"/>
      <c r="DM311" s="143"/>
      <c r="DN311" s="143"/>
      <c r="DO311" s="143"/>
      <c r="DP311" s="143"/>
      <c r="DQ311" s="143"/>
      <c r="DR311" s="143"/>
      <c r="DS311" s="143"/>
      <c r="DT311" s="143"/>
      <c r="DU311" s="143"/>
      <c r="DV311" s="143"/>
      <c r="DW311" s="143"/>
      <c r="DX311" s="143"/>
      <c r="DY311" s="143"/>
      <c r="DZ311" s="143"/>
      <c r="EA311" s="143"/>
      <c r="EB311" s="143"/>
      <c r="EC311" s="143"/>
      <c r="ED311" s="143"/>
      <c r="EE311" s="143"/>
      <c r="EF311" s="143"/>
      <c r="EG311" s="143"/>
      <c r="EH311" s="143"/>
      <c r="EI311" s="143"/>
      <c r="EJ311" s="143"/>
      <c r="EK311" s="143"/>
      <c r="EL311" s="143"/>
      <c r="EM311" s="143"/>
      <c r="EN311" s="143"/>
      <c r="EO311" s="143"/>
      <c r="EP311" s="143"/>
      <c r="EQ311" s="143"/>
      <c r="ER311" s="143"/>
      <c r="ES311" s="143"/>
      <c r="ET311" s="143"/>
      <c r="EU311" s="143"/>
      <c r="EV311" s="143"/>
      <c r="EW311" s="143"/>
      <c r="EX311" s="143"/>
      <c r="EY311" s="143"/>
      <c r="EZ311" s="143"/>
      <c r="FA311" s="143"/>
      <c r="FB311" s="143"/>
      <c r="FC311" s="143"/>
      <c r="FD311" s="143"/>
      <c r="FE311" s="143"/>
      <c r="FF311" s="143"/>
      <c r="FG311" s="143"/>
      <c r="FH311" s="143"/>
      <c r="FI311" s="143"/>
      <c r="FJ311" s="143"/>
      <c r="FK311" s="143"/>
      <c r="FL311" s="143"/>
      <c r="FM311" s="143"/>
      <c r="FN311" s="143"/>
      <c r="FO311" s="143"/>
      <c r="FP311" s="143"/>
      <c r="FQ311" s="143"/>
      <c r="FR311" s="143"/>
      <c r="FS311" s="143"/>
      <c r="FT311" s="143"/>
      <c r="FU311" s="143"/>
      <c r="FV311" s="143"/>
      <c r="FW311" s="143"/>
      <c r="FX311" s="143"/>
      <c r="FY311" s="143"/>
      <c r="FZ311" s="143"/>
      <c r="GA311" s="143"/>
      <c r="GB311" s="143"/>
      <c r="GC311" s="143"/>
      <c r="GD311" s="143"/>
      <c r="GE311" s="143"/>
      <c r="GF311" s="143"/>
      <c r="GG311" s="143"/>
      <c r="GH311" s="143"/>
      <c r="GI311" s="143"/>
      <c r="GJ311" s="143"/>
      <c r="GK311" s="143"/>
      <c r="GL311" s="143"/>
      <c r="GM311" s="143"/>
      <c r="GN311" s="143"/>
      <c r="GO311" s="143"/>
      <c r="GP311" s="143"/>
      <c r="GQ311" s="143"/>
      <c r="GR311" s="143"/>
      <c r="GS311" s="143"/>
      <c r="GT311" s="143"/>
      <c r="GU311" s="143"/>
      <c r="GV311" s="143"/>
      <c r="GW311" s="143"/>
      <c r="GX311" s="143"/>
      <c r="GY311" s="143"/>
      <c r="GZ311" s="143"/>
      <c r="HA311" s="143"/>
      <c r="HB311" s="143"/>
      <c r="HC311" s="143"/>
      <c r="HD311" s="143"/>
      <c r="HE311" s="143"/>
      <c r="HF311" s="143"/>
      <c r="HG311" s="143"/>
      <c r="HH311" s="143"/>
      <c r="HI311" s="143"/>
      <c r="HJ311" s="143"/>
      <c r="HK311" s="143"/>
      <c r="HL311" s="143"/>
      <c r="HM311" s="143"/>
      <c r="HN311" s="143"/>
      <c r="HO311" s="143"/>
      <c r="HP311" s="143"/>
      <c r="HQ311" s="143"/>
      <c r="HR311" s="143"/>
      <c r="HS311" s="143"/>
      <c r="HT311" s="143"/>
      <c r="HU311" s="143"/>
      <c r="HV311" s="143"/>
      <c r="HW311" s="143"/>
      <c r="HX311" s="143"/>
      <c r="HY311" s="143"/>
      <c r="HZ311" s="143"/>
      <c r="IA311" s="143"/>
      <c r="IB311" s="143"/>
      <c r="IC311" s="143"/>
      <c r="ID311" s="143"/>
      <c r="IE311" s="143"/>
      <c r="IF311" s="143"/>
    </row>
    <row r="312" spans="1:240" s="120" customFormat="1" ht="51">
      <c r="A312" s="92">
        <v>7</v>
      </c>
      <c r="B312" s="151" t="s">
        <v>661</v>
      </c>
      <c r="C312" s="151"/>
      <c r="D312" s="153"/>
      <c r="E312" s="36" t="s">
        <v>80</v>
      </c>
      <c r="F312" s="106" t="s">
        <v>574</v>
      </c>
      <c r="G312" s="106"/>
      <c r="H312" s="51" t="s">
        <v>85</v>
      </c>
      <c r="I312" s="39">
        <v>2010</v>
      </c>
      <c r="J312" s="39">
        <v>2014</v>
      </c>
      <c r="K312" s="77" t="s">
        <v>664</v>
      </c>
      <c r="L312" s="35">
        <v>8431</v>
      </c>
      <c r="M312" s="35"/>
      <c r="N312" s="35">
        <v>8431</v>
      </c>
      <c r="O312" s="35">
        <v>5761</v>
      </c>
      <c r="P312" s="35"/>
      <c r="Q312" s="35">
        <v>1300</v>
      </c>
      <c r="R312" s="35"/>
      <c r="S312" s="35"/>
      <c r="T312" s="35">
        <v>2000</v>
      </c>
      <c r="U312" s="504" t="s">
        <v>852</v>
      </c>
      <c r="V312" s="51"/>
    </row>
    <row r="313" spans="1:240" s="101" customFormat="1" ht="51">
      <c r="A313" s="92">
        <v>8</v>
      </c>
      <c r="B313" s="114" t="s">
        <v>282</v>
      </c>
      <c r="C313" s="108"/>
      <c r="D313" s="125"/>
      <c r="E313" s="25" t="s">
        <v>71</v>
      </c>
      <c r="F313" s="27" t="s">
        <v>574</v>
      </c>
      <c r="G313" s="27"/>
      <c r="H313" s="66" t="s">
        <v>15</v>
      </c>
      <c r="I313" s="29">
        <v>2013</v>
      </c>
      <c r="J313" s="29">
        <v>2015</v>
      </c>
      <c r="K313" s="170" t="s">
        <v>283</v>
      </c>
      <c r="L313" s="128">
        <v>16648</v>
      </c>
      <c r="M313" s="128"/>
      <c r="N313" s="128">
        <f>L313</f>
        <v>16648</v>
      </c>
      <c r="O313" s="128">
        <v>8050</v>
      </c>
      <c r="P313" s="128"/>
      <c r="Q313" s="128">
        <f>O313</f>
        <v>8050</v>
      </c>
      <c r="R313" s="128">
        <v>6933</v>
      </c>
      <c r="S313" s="128"/>
      <c r="T313" s="128">
        <v>2000</v>
      </c>
      <c r="U313" s="477" t="s">
        <v>808</v>
      </c>
      <c r="V313" s="28" t="s">
        <v>562</v>
      </c>
      <c r="W313" s="104"/>
      <c r="X313" s="104"/>
      <c r="Y313" s="104"/>
      <c r="Z313" s="104"/>
      <c r="AA313" s="104"/>
      <c r="AB313" s="104"/>
      <c r="AC313" s="104"/>
      <c r="AD313" s="104"/>
      <c r="AE313" s="104"/>
      <c r="AF313" s="104"/>
      <c r="AG313" s="104"/>
      <c r="AH313" s="104"/>
      <c r="AI313" s="104"/>
      <c r="AJ313" s="104"/>
      <c r="AK313" s="104"/>
      <c r="AL313" s="104"/>
      <c r="AM313" s="104"/>
      <c r="AN313" s="104"/>
      <c r="AO313" s="104"/>
      <c r="AP313" s="104"/>
      <c r="AQ313" s="104"/>
      <c r="AR313" s="104"/>
      <c r="AS313" s="104"/>
      <c r="AT313" s="104"/>
      <c r="AU313" s="104"/>
      <c r="AV313" s="104"/>
      <c r="AW313" s="104"/>
      <c r="AX313" s="104"/>
      <c r="AY313" s="104"/>
      <c r="AZ313" s="104"/>
      <c r="BA313" s="104"/>
      <c r="BB313" s="104"/>
      <c r="BC313" s="104"/>
      <c r="BD313" s="104"/>
      <c r="BE313" s="104"/>
      <c r="BF313" s="104"/>
      <c r="BG313" s="104"/>
      <c r="BH313" s="104"/>
      <c r="BI313" s="104"/>
      <c r="BJ313" s="104"/>
      <c r="BK313" s="104"/>
      <c r="BL313" s="104"/>
      <c r="BM313" s="104"/>
      <c r="BN313" s="104"/>
      <c r="BO313" s="104"/>
      <c r="BP313" s="104"/>
      <c r="BQ313" s="104"/>
      <c r="BR313" s="104"/>
      <c r="BS313" s="104"/>
      <c r="BT313" s="104"/>
      <c r="BU313" s="104"/>
      <c r="BV313" s="104"/>
      <c r="BW313" s="104"/>
      <c r="BX313" s="104"/>
      <c r="BY313" s="104"/>
      <c r="BZ313" s="104"/>
      <c r="CA313" s="104"/>
      <c r="CB313" s="104"/>
      <c r="CC313" s="104"/>
      <c r="CD313" s="104"/>
      <c r="CE313" s="104"/>
      <c r="CF313" s="104"/>
      <c r="CG313" s="104"/>
      <c r="CH313" s="104"/>
      <c r="CI313" s="104"/>
      <c r="CJ313" s="104"/>
      <c r="CK313" s="104"/>
      <c r="CL313" s="104"/>
      <c r="CM313" s="104"/>
      <c r="CN313" s="104"/>
      <c r="CO313" s="104"/>
      <c r="CP313" s="104"/>
      <c r="CQ313" s="104"/>
      <c r="CR313" s="104"/>
      <c r="CS313" s="104"/>
      <c r="CT313" s="104"/>
      <c r="CU313" s="104"/>
      <c r="CV313" s="104"/>
      <c r="CW313" s="104"/>
      <c r="CX313" s="104"/>
      <c r="CY313" s="104"/>
      <c r="CZ313" s="104"/>
      <c r="DA313" s="104"/>
      <c r="DB313" s="104"/>
      <c r="DC313" s="104"/>
      <c r="DD313" s="104"/>
      <c r="DE313" s="104"/>
      <c r="DF313" s="104"/>
      <c r="DG313" s="104"/>
      <c r="DH313" s="104"/>
      <c r="DI313" s="104"/>
      <c r="DJ313" s="104"/>
      <c r="DK313" s="104"/>
      <c r="DL313" s="104"/>
      <c r="DM313" s="104"/>
      <c r="DN313" s="104"/>
      <c r="DO313" s="104"/>
      <c r="DP313" s="104"/>
      <c r="DQ313" s="104"/>
      <c r="DR313" s="104"/>
      <c r="DS313" s="104"/>
      <c r="DT313" s="104"/>
      <c r="DU313" s="104"/>
      <c r="DV313" s="104"/>
      <c r="DW313" s="104"/>
      <c r="DX313" s="104"/>
      <c r="DY313" s="104"/>
      <c r="DZ313" s="104"/>
      <c r="EA313" s="104"/>
      <c r="EB313" s="104"/>
      <c r="EC313" s="104"/>
      <c r="ED313" s="104"/>
      <c r="EE313" s="104"/>
      <c r="EF313" s="104"/>
      <c r="EG313" s="104"/>
      <c r="EH313" s="104"/>
      <c r="EI313" s="104"/>
      <c r="EJ313" s="104"/>
      <c r="EK313" s="104"/>
      <c r="EL313" s="104"/>
      <c r="EM313" s="104"/>
      <c r="EN313" s="104"/>
      <c r="EO313" s="104"/>
      <c r="EP313" s="104"/>
      <c r="EQ313" s="104"/>
      <c r="ER313" s="104"/>
      <c r="ES313" s="104"/>
      <c r="ET313" s="104"/>
      <c r="EU313" s="104"/>
      <c r="EV313" s="104"/>
      <c r="EW313" s="104"/>
      <c r="EX313" s="104"/>
      <c r="EY313" s="104"/>
      <c r="EZ313" s="104"/>
      <c r="FA313" s="104"/>
      <c r="FB313" s="104"/>
      <c r="FC313" s="104"/>
      <c r="FD313" s="104"/>
      <c r="FE313" s="104"/>
      <c r="FF313" s="104"/>
      <c r="FG313" s="104"/>
      <c r="FH313" s="104"/>
      <c r="FI313" s="104"/>
      <c r="FJ313" s="104"/>
      <c r="FK313" s="104"/>
      <c r="FL313" s="104"/>
      <c r="FM313" s="104"/>
      <c r="FN313" s="104"/>
      <c r="FO313" s="104"/>
      <c r="FP313" s="104"/>
      <c r="FQ313" s="104"/>
      <c r="FR313" s="104"/>
      <c r="FS313" s="104"/>
      <c r="FT313" s="104"/>
      <c r="FU313" s="104"/>
      <c r="FV313" s="104"/>
      <c r="FW313" s="104"/>
      <c r="FX313" s="104"/>
      <c r="FY313" s="104"/>
      <c r="FZ313" s="104"/>
      <c r="GA313" s="104"/>
      <c r="GB313" s="104"/>
      <c r="GC313" s="104"/>
      <c r="GD313" s="104"/>
      <c r="GE313" s="104"/>
      <c r="GF313" s="104"/>
      <c r="GG313" s="104"/>
      <c r="GH313" s="104"/>
      <c r="GI313" s="104"/>
      <c r="GJ313" s="104"/>
      <c r="GK313" s="104"/>
      <c r="GL313" s="104"/>
      <c r="GM313" s="104"/>
      <c r="GN313" s="104"/>
      <c r="GO313" s="104"/>
      <c r="GP313" s="104"/>
      <c r="GQ313" s="104"/>
      <c r="GR313" s="104"/>
      <c r="GS313" s="104"/>
      <c r="GT313" s="104"/>
      <c r="GU313" s="104"/>
      <c r="GV313" s="104"/>
      <c r="GW313" s="104"/>
      <c r="GX313" s="104"/>
      <c r="GY313" s="104"/>
      <c r="GZ313" s="104"/>
      <c r="HA313" s="104"/>
      <c r="HB313" s="104"/>
      <c r="HC313" s="104"/>
      <c r="HD313" s="104"/>
      <c r="HE313" s="104"/>
      <c r="HF313" s="104"/>
      <c r="HG313" s="104"/>
      <c r="HH313" s="104"/>
      <c r="HI313" s="104"/>
      <c r="HJ313" s="104"/>
      <c r="HK313" s="104"/>
      <c r="HL313" s="104"/>
      <c r="HM313" s="104"/>
      <c r="HN313" s="104"/>
      <c r="HO313" s="104"/>
      <c r="HP313" s="104"/>
      <c r="HQ313" s="104"/>
      <c r="HR313" s="104"/>
      <c r="HS313" s="104"/>
      <c r="HT313" s="104"/>
      <c r="HU313" s="104"/>
      <c r="HV313" s="104"/>
      <c r="HW313" s="104"/>
      <c r="HX313" s="104"/>
      <c r="HY313" s="104"/>
      <c r="HZ313" s="104"/>
      <c r="IA313" s="104"/>
      <c r="IB313" s="104"/>
      <c r="IC313" s="104"/>
      <c r="ID313" s="104"/>
      <c r="IE313" s="104"/>
      <c r="IF313" s="104"/>
    </row>
    <row r="314" spans="1:240" s="101" customFormat="1" ht="59.25" customHeight="1">
      <c r="A314" s="92">
        <v>9</v>
      </c>
      <c r="B314" s="114" t="s">
        <v>634</v>
      </c>
      <c r="C314" s="108"/>
      <c r="D314" s="125"/>
      <c r="E314" s="162" t="s">
        <v>80</v>
      </c>
      <c r="F314" s="27" t="s">
        <v>574</v>
      </c>
      <c r="G314" s="27"/>
      <c r="H314" s="66" t="s">
        <v>15</v>
      </c>
      <c r="I314" s="29">
        <v>2015</v>
      </c>
      <c r="J314" s="29">
        <v>2018</v>
      </c>
      <c r="K314" s="170" t="s">
        <v>638</v>
      </c>
      <c r="L314" s="128">
        <v>6734</v>
      </c>
      <c r="M314" s="128"/>
      <c r="N314" s="128">
        <v>6734</v>
      </c>
      <c r="O314" s="128">
        <v>2220</v>
      </c>
      <c r="P314" s="128"/>
      <c r="Q314" s="128">
        <v>2220</v>
      </c>
      <c r="R314" s="128">
        <v>3841</v>
      </c>
      <c r="S314" s="128"/>
      <c r="T314" s="35">
        <v>1921</v>
      </c>
      <c r="U314" s="477" t="s">
        <v>753</v>
      </c>
      <c r="V314" s="28" t="s">
        <v>562</v>
      </c>
      <c r="W314" s="104"/>
      <c r="X314" s="104"/>
      <c r="Y314" s="104"/>
      <c r="Z314" s="104"/>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c r="BZ314" s="104"/>
      <c r="CA314" s="104"/>
      <c r="CB314" s="104"/>
      <c r="CC314" s="104"/>
      <c r="CD314" s="104"/>
      <c r="CE314" s="104"/>
      <c r="CF314" s="104"/>
      <c r="CG314" s="104"/>
      <c r="CH314" s="104"/>
      <c r="CI314" s="104"/>
      <c r="CJ314" s="104"/>
      <c r="CK314" s="104"/>
      <c r="CL314" s="104"/>
      <c r="CM314" s="104"/>
      <c r="CN314" s="104"/>
      <c r="CO314" s="104"/>
      <c r="CP314" s="104"/>
      <c r="CQ314" s="104"/>
      <c r="CR314" s="104"/>
      <c r="CS314" s="104"/>
      <c r="CT314" s="104"/>
      <c r="CU314" s="104"/>
      <c r="CV314" s="104"/>
      <c r="CW314" s="104"/>
      <c r="CX314" s="104"/>
      <c r="CY314" s="104"/>
      <c r="CZ314" s="104"/>
      <c r="DA314" s="104"/>
      <c r="DB314" s="104"/>
      <c r="DC314" s="104"/>
      <c r="DD314" s="104"/>
      <c r="DE314" s="104"/>
      <c r="DF314" s="104"/>
      <c r="DG314" s="104"/>
      <c r="DH314" s="104"/>
      <c r="DI314" s="104"/>
      <c r="DJ314" s="104"/>
      <c r="DK314" s="104"/>
      <c r="DL314" s="104"/>
      <c r="DM314" s="104"/>
      <c r="DN314" s="104"/>
      <c r="DO314" s="104"/>
      <c r="DP314" s="104"/>
      <c r="DQ314" s="104"/>
      <c r="DR314" s="104"/>
      <c r="DS314" s="104"/>
      <c r="DT314" s="104"/>
      <c r="DU314" s="104"/>
      <c r="DV314" s="104"/>
      <c r="DW314" s="104"/>
      <c r="DX314" s="104"/>
      <c r="DY314" s="104"/>
      <c r="DZ314" s="104"/>
      <c r="EA314" s="104"/>
      <c r="EB314" s="104"/>
      <c r="EC314" s="104"/>
      <c r="ED314" s="104"/>
      <c r="EE314" s="104"/>
      <c r="EF314" s="104"/>
      <c r="EG314" s="104"/>
      <c r="EH314" s="104"/>
      <c r="EI314" s="104"/>
      <c r="EJ314" s="104"/>
      <c r="EK314" s="104"/>
      <c r="EL314" s="104"/>
      <c r="EM314" s="104"/>
      <c r="EN314" s="104"/>
      <c r="EO314" s="104"/>
      <c r="EP314" s="104"/>
      <c r="EQ314" s="104"/>
      <c r="ER314" s="104"/>
      <c r="ES314" s="104"/>
      <c r="ET314" s="104"/>
      <c r="EU314" s="104"/>
      <c r="EV314" s="104"/>
      <c r="EW314" s="104"/>
      <c r="EX314" s="104"/>
      <c r="EY314" s="104"/>
      <c r="EZ314" s="104"/>
      <c r="FA314" s="104"/>
      <c r="FB314" s="104"/>
      <c r="FC314" s="104"/>
      <c r="FD314" s="104"/>
      <c r="FE314" s="104"/>
      <c r="FF314" s="104"/>
      <c r="FG314" s="104"/>
      <c r="FH314" s="104"/>
      <c r="FI314" s="104"/>
      <c r="FJ314" s="104"/>
      <c r="FK314" s="104"/>
      <c r="FL314" s="104"/>
      <c r="FM314" s="104"/>
      <c r="FN314" s="104"/>
      <c r="FO314" s="104"/>
      <c r="FP314" s="104"/>
      <c r="FQ314" s="104"/>
      <c r="FR314" s="104"/>
      <c r="FS314" s="104"/>
      <c r="FT314" s="104"/>
      <c r="FU314" s="104"/>
      <c r="FV314" s="104"/>
      <c r="FW314" s="104"/>
      <c r="FX314" s="104"/>
      <c r="FY314" s="104"/>
      <c r="FZ314" s="104"/>
      <c r="GA314" s="104"/>
      <c r="GB314" s="104"/>
      <c r="GC314" s="104"/>
      <c r="GD314" s="104"/>
      <c r="GE314" s="104"/>
      <c r="GF314" s="104"/>
      <c r="GG314" s="104"/>
      <c r="GH314" s="104"/>
      <c r="GI314" s="104"/>
      <c r="GJ314" s="104"/>
      <c r="GK314" s="104"/>
      <c r="GL314" s="104"/>
      <c r="GM314" s="104"/>
      <c r="GN314" s="104"/>
      <c r="GO314" s="104"/>
      <c r="GP314" s="104"/>
      <c r="GQ314" s="104"/>
      <c r="GR314" s="104"/>
      <c r="GS314" s="104"/>
      <c r="GT314" s="104"/>
      <c r="GU314" s="104"/>
      <c r="GV314" s="104"/>
      <c r="GW314" s="104"/>
      <c r="GX314" s="104"/>
      <c r="GY314" s="104"/>
      <c r="GZ314" s="104"/>
      <c r="HA314" s="104"/>
      <c r="HB314" s="104"/>
      <c r="HC314" s="104"/>
      <c r="HD314" s="104"/>
      <c r="HE314" s="104"/>
      <c r="HF314" s="104"/>
      <c r="HG314" s="104"/>
      <c r="HH314" s="104"/>
      <c r="HI314" s="104"/>
      <c r="HJ314" s="104"/>
      <c r="HK314" s="104"/>
      <c r="HL314" s="104"/>
      <c r="HM314" s="104"/>
      <c r="HN314" s="104"/>
      <c r="HO314" s="104"/>
      <c r="HP314" s="104"/>
      <c r="HQ314" s="104"/>
      <c r="HR314" s="104"/>
      <c r="HS314" s="104"/>
      <c r="HT314" s="104"/>
      <c r="HU314" s="104"/>
      <c r="HV314" s="104"/>
      <c r="HW314" s="104"/>
      <c r="HX314" s="104"/>
      <c r="HY314" s="104"/>
      <c r="HZ314" s="104"/>
      <c r="IA314" s="104"/>
      <c r="IB314" s="104"/>
      <c r="IC314" s="104"/>
      <c r="ID314" s="104"/>
      <c r="IE314" s="104"/>
      <c r="IF314" s="104"/>
    </row>
    <row r="315" spans="1:240" s="91" customFormat="1" ht="31.5">
      <c r="A315" s="92">
        <v>10</v>
      </c>
      <c r="B315" s="114" t="s">
        <v>285</v>
      </c>
      <c r="C315" s="114"/>
      <c r="D315" s="114"/>
      <c r="E315" s="123" t="s">
        <v>107</v>
      </c>
      <c r="F315" s="96" t="s">
        <v>575</v>
      </c>
      <c r="G315" s="96"/>
      <c r="H315" s="36" t="s">
        <v>10</v>
      </c>
      <c r="I315" s="29">
        <v>2016</v>
      </c>
      <c r="J315" s="29">
        <v>2018</v>
      </c>
      <c r="K315" s="174" t="s">
        <v>286</v>
      </c>
      <c r="L315" s="58">
        <f>N315</f>
        <v>14900</v>
      </c>
      <c r="M315" s="58"/>
      <c r="N315" s="58">
        <v>14900</v>
      </c>
      <c r="O315" s="58">
        <v>5809</v>
      </c>
      <c r="P315" s="58"/>
      <c r="Q315" s="58">
        <f>O315</f>
        <v>5809</v>
      </c>
      <c r="R315" s="35"/>
      <c r="S315" s="35"/>
      <c r="T315" s="58">
        <v>7601</v>
      </c>
      <c r="U315" s="508" t="s">
        <v>747</v>
      </c>
      <c r="V315" s="578"/>
      <c r="W315" s="124"/>
      <c r="X315" s="124"/>
      <c r="Y315" s="124"/>
      <c r="Z315" s="124"/>
      <c r="AA315" s="124"/>
      <c r="AB315" s="124"/>
      <c r="AC315" s="124"/>
      <c r="AD315" s="124"/>
      <c r="AE315" s="124"/>
      <c r="AF315" s="124"/>
      <c r="AG315" s="124"/>
      <c r="AH315" s="124"/>
      <c r="AI315" s="124"/>
      <c r="AJ315" s="124"/>
      <c r="AK315" s="124"/>
      <c r="AL315" s="124"/>
      <c r="AM315" s="124"/>
      <c r="AN315" s="124"/>
      <c r="AO315" s="124"/>
      <c r="AP315" s="124"/>
      <c r="AQ315" s="124"/>
      <c r="AR315" s="124"/>
      <c r="AS315" s="124"/>
      <c r="AT315" s="124"/>
      <c r="AU315" s="124"/>
      <c r="AV315" s="124"/>
      <c r="AW315" s="124"/>
      <c r="AX315" s="124"/>
      <c r="AY315" s="124"/>
      <c r="AZ315" s="124"/>
      <c r="BA315" s="124"/>
      <c r="BB315" s="124"/>
      <c r="BC315" s="124"/>
      <c r="BD315" s="124"/>
      <c r="BE315" s="124"/>
      <c r="BF315" s="124"/>
      <c r="BG315" s="124"/>
      <c r="BH315" s="124"/>
      <c r="BI315" s="124"/>
      <c r="BJ315" s="124"/>
      <c r="BK315" s="124"/>
      <c r="BL315" s="124"/>
      <c r="BM315" s="124"/>
      <c r="BN315" s="124"/>
      <c r="BO315" s="124"/>
      <c r="BP315" s="124"/>
      <c r="BQ315" s="124"/>
      <c r="BR315" s="124"/>
      <c r="BS315" s="124"/>
      <c r="BT315" s="124"/>
      <c r="BU315" s="124"/>
      <c r="BV315" s="124"/>
      <c r="BW315" s="124"/>
      <c r="BX315" s="124"/>
      <c r="BY315" s="124"/>
      <c r="BZ315" s="124"/>
      <c r="CA315" s="124"/>
      <c r="CB315" s="124"/>
      <c r="CC315" s="124"/>
      <c r="CD315" s="124"/>
      <c r="CE315" s="124"/>
      <c r="CF315" s="124"/>
      <c r="CG315" s="124"/>
      <c r="CH315" s="124"/>
      <c r="CI315" s="124"/>
      <c r="CJ315" s="124"/>
      <c r="CK315" s="124"/>
      <c r="CL315" s="124"/>
      <c r="CM315" s="124"/>
      <c r="CN315" s="124"/>
      <c r="CO315" s="124"/>
      <c r="CP315" s="124"/>
      <c r="CQ315" s="124"/>
      <c r="CR315" s="124"/>
      <c r="CS315" s="124"/>
      <c r="CT315" s="124"/>
      <c r="CU315" s="124"/>
      <c r="CV315" s="124"/>
      <c r="CW315" s="124"/>
      <c r="CX315" s="124"/>
      <c r="CY315" s="124"/>
      <c r="CZ315" s="124"/>
      <c r="DA315" s="124"/>
      <c r="DB315" s="124"/>
      <c r="DC315" s="124"/>
      <c r="DD315" s="124"/>
      <c r="DE315" s="124"/>
      <c r="DF315" s="124"/>
      <c r="DG315" s="124"/>
      <c r="DH315" s="124"/>
      <c r="DI315" s="124"/>
      <c r="DJ315" s="124"/>
      <c r="DK315" s="124"/>
      <c r="DL315" s="124"/>
      <c r="DM315" s="124"/>
      <c r="DN315" s="124"/>
      <c r="DO315" s="124"/>
      <c r="DP315" s="124"/>
      <c r="DQ315" s="124"/>
      <c r="DR315" s="124"/>
      <c r="DS315" s="124"/>
      <c r="DT315" s="124"/>
      <c r="DU315" s="124"/>
      <c r="DV315" s="124"/>
      <c r="DW315" s="124"/>
      <c r="DX315" s="124"/>
      <c r="DY315" s="124"/>
      <c r="DZ315" s="124"/>
      <c r="EA315" s="124"/>
      <c r="EB315" s="124"/>
      <c r="EC315" s="124"/>
      <c r="ED315" s="124"/>
      <c r="EE315" s="124"/>
      <c r="EF315" s="124"/>
      <c r="EG315" s="124"/>
      <c r="EH315" s="124"/>
      <c r="EI315" s="124"/>
      <c r="EJ315" s="124"/>
      <c r="EK315" s="124"/>
      <c r="EL315" s="124"/>
      <c r="EM315" s="124"/>
      <c r="EN315" s="124"/>
      <c r="EO315" s="124"/>
      <c r="EP315" s="124"/>
      <c r="EQ315" s="124"/>
      <c r="ER315" s="124"/>
      <c r="ES315" s="124"/>
      <c r="ET315" s="124"/>
      <c r="EU315" s="124"/>
      <c r="EV315" s="124"/>
      <c r="EW315" s="124"/>
      <c r="EX315" s="124"/>
      <c r="EY315" s="124"/>
      <c r="EZ315" s="124"/>
      <c r="FA315" s="124"/>
      <c r="FB315" s="124"/>
      <c r="FC315" s="124"/>
      <c r="FD315" s="124"/>
      <c r="FE315" s="124"/>
      <c r="FF315" s="124"/>
      <c r="FG315" s="124"/>
      <c r="FH315" s="124"/>
      <c r="FI315" s="124"/>
      <c r="FJ315" s="124"/>
      <c r="FK315" s="124"/>
      <c r="FL315" s="124"/>
      <c r="FM315" s="124"/>
      <c r="FN315" s="124"/>
      <c r="FO315" s="124"/>
      <c r="FP315" s="124"/>
      <c r="FQ315" s="124"/>
      <c r="FR315" s="124"/>
      <c r="FS315" s="124"/>
      <c r="FT315" s="124"/>
      <c r="FU315" s="124"/>
      <c r="FV315" s="124"/>
      <c r="FW315" s="124"/>
      <c r="FX315" s="124"/>
      <c r="FY315" s="124"/>
      <c r="FZ315" s="124"/>
      <c r="GA315" s="124"/>
      <c r="GB315" s="124"/>
      <c r="GC315" s="124"/>
      <c r="GD315" s="124"/>
      <c r="GE315" s="124"/>
      <c r="GF315" s="124"/>
      <c r="GG315" s="124"/>
      <c r="GH315" s="124"/>
      <c r="GI315" s="124"/>
      <c r="GJ315" s="124"/>
      <c r="GK315" s="124"/>
      <c r="GL315" s="124"/>
      <c r="GM315" s="124"/>
      <c r="GN315" s="124"/>
      <c r="GO315" s="124"/>
      <c r="GP315" s="124"/>
      <c r="GQ315" s="124"/>
      <c r="GR315" s="124"/>
      <c r="GS315" s="124"/>
      <c r="GT315" s="124"/>
      <c r="GU315" s="124"/>
      <c r="GV315" s="124"/>
      <c r="GW315" s="124"/>
      <c r="GX315" s="124"/>
      <c r="GY315" s="124"/>
      <c r="GZ315" s="124"/>
      <c r="HA315" s="124"/>
      <c r="HB315" s="124"/>
      <c r="HC315" s="124"/>
      <c r="HD315" s="124"/>
      <c r="HE315" s="124"/>
      <c r="HF315" s="124"/>
      <c r="HG315" s="124"/>
      <c r="HH315" s="124"/>
      <c r="HI315" s="124"/>
      <c r="HJ315" s="124"/>
      <c r="HK315" s="124"/>
      <c r="HL315" s="124"/>
      <c r="HM315" s="124"/>
      <c r="HN315" s="124"/>
      <c r="HO315" s="124"/>
      <c r="HP315" s="124"/>
      <c r="HQ315" s="124"/>
      <c r="HR315" s="124"/>
      <c r="HS315" s="124"/>
      <c r="HT315" s="124"/>
      <c r="HU315" s="124"/>
      <c r="HV315" s="124"/>
      <c r="HW315" s="124"/>
      <c r="HX315" s="124"/>
      <c r="HY315" s="124"/>
      <c r="HZ315" s="124"/>
      <c r="IA315" s="124"/>
      <c r="IB315" s="124"/>
      <c r="IC315" s="124"/>
      <c r="ID315" s="124"/>
      <c r="IE315" s="124"/>
      <c r="IF315" s="124"/>
    </row>
    <row r="316" spans="1:240" s="355" customFormat="1" ht="20.25" customHeight="1">
      <c r="A316" s="249" t="s">
        <v>721</v>
      </c>
      <c r="B316" s="346" t="s">
        <v>778</v>
      </c>
      <c r="C316" s="347"/>
      <c r="D316" s="348"/>
      <c r="E316" s="349"/>
      <c r="F316" s="350"/>
      <c r="G316" s="350"/>
      <c r="H316" s="351"/>
      <c r="I316" s="352"/>
      <c r="J316" s="352"/>
      <c r="K316" s="353"/>
      <c r="L316" s="251">
        <f>SUBTOTAL(109,L317:L331)</f>
        <v>93041</v>
      </c>
      <c r="M316" s="251">
        <f t="shared" ref="M316:T316" si="48">SUBTOTAL(109,M317:M331)</f>
        <v>53583</v>
      </c>
      <c r="N316" s="251">
        <f t="shared" si="48"/>
        <v>76025</v>
      </c>
      <c r="O316" s="251">
        <f t="shared" si="48"/>
        <v>2000</v>
      </c>
      <c r="P316" s="251">
        <f t="shared" si="48"/>
        <v>0</v>
      </c>
      <c r="Q316" s="251">
        <f t="shared" si="48"/>
        <v>2000</v>
      </c>
      <c r="R316" s="251">
        <f t="shared" si="48"/>
        <v>12722.388300000001</v>
      </c>
      <c r="S316" s="251">
        <f t="shared" si="48"/>
        <v>0</v>
      </c>
      <c r="T316" s="251">
        <f t="shared" si="48"/>
        <v>11524</v>
      </c>
      <c r="U316" s="509"/>
      <c r="V316" s="579"/>
      <c r="W316" s="354"/>
      <c r="X316" s="354"/>
      <c r="Y316" s="354"/>
      <c r="Z316" s="354"/>
      <c r="AA316" s="354"/>
      <c r="AB316" s="354"/>
      <c r="AC316" s="354"/>
      <c r="AD316" s="354"/>
      <c r="AE316" s="354"/>
      <c r="AF316" s="354"/>
      <c r="AG316" s="354"/>
      <c r="AH316" s="354"/>
      <c r="AI316" s="354"/>
      <c r="AJ316" s="354"/>
      <c r="AK316" s="354"/>
      <c r="AL316" s="354"/>
      <c r="AM316" s="354"/>
      <c r="AN316" s="354"/>
      <c r="AO316" s="354"/>
      <c r="AP316" s="354"/>
      <c r="AQ316" s="354"/>
      <c r="AR316" s="354"/>
      <c r="AS316" s="354"/>
      <c r="AT316" s="354"/>
      <c r="AU316" s="354"/>
      <c r="AV316" s="354"/>
      <c r="AW316" s="354"/>
      <c r="AX316" s="354"/>
      <c r="AY316" s="354"/>
      <c r="AZ316" s="354"/>
      <c r="BA316" s="354"/>
      <c r="BB316" s="354"/>
      <c r="BC316" s="354"/>
      <c r="BD316" s="354"/>
      <c r="BE316" s="354"/>
      <c r="BF316" s="354"/>
      <c r="BG316" s="354"/>
      <c r="BH316" s="354"/>
      <c r="BI316" s="354"/>
      <c r="BJ316" s="354"/>
      <c r="BK316" s="354"/>
      <c r="BL316" s="354"/>
      <c r="BM316" s="354"/>
      <c r="BN316" s="354"/>
      <c r="BO316" s="354"/>
      <c r="BP316" s="354"/>
      <c r="BQ316" s="354"/>
      <c r="BR316" s="354"/>
      <c r="BS316" s="354"/>
      <c r="BT316" s="354"/>
      <c r="BU316" s="354"/>
      <c r="BV316" s="354"/>
      <c r="BW316" s="354"/>
      <c r="BX316" s="354"/>
      <c r="BY316" s="354"/>
      <c r="BZ316" s="354"/>
      <c r="CA316" s="354"/>
      <c r="CB316" s="354"/>
      <c r="CC316" s="354"/>
      <c r="CD316" s="354"/>
      <c r="CE316" s="354"/>
      <c r="CF316" s="354"/>
      <c r="CG316" s="354"/>
      <c r="CH316" s="354"/>
      <c r="CI316" s="354"/>
      <c r="CJ316" s="354"/>
      <c r="CK316" s="354"/>
      <c r="CL316" s="354"/>
      <c r="CM316" s="354"/>
      <c r="CN316" s="354"/>
      <c r="CO316" s="354"/>
      <c r="CP316" s="354"/>
      <c r="CQ316" s="354"/>
      <c r="CR316" s="354"/>
      <c r="CS316" s="354"/>
      <c r="CT316" s="354"/>
      <c r="CU316" s="354"/>
      <c r="CV316" s="354"/>
      <c r="CW316" s="354"/>
      <c r="CX316" s="354"/>
      <c r="CY316" s="354"/>
      <c r="CZ316" s="354"/>
      <c r="DA316" s="354"/>
      <c r="DB316" s="354"/>
      <c r="DC316" s="354"/>
      <c r="DD316" s="354"/>
      <c r="DE316" s="354"/>
      <c r="DF316" s="354"/>
      <c r="DG316" s="354"/>
      <c r="DH316" s="354"/>
      <c r="DI316" s="354"/>
      <c r="DJ316" s="354"/>
      <c r="DK316" s="354"/>
      <c r="DL316" s="354"/>
      <c r="DM316" s="354"/>
      <c r="DN316" s="354"/>
      <c r="DO316" s="354"/>
      <c r="DP316" s="354"/>
      <c r="DQ316" s="354"/>
      <c r="DR316" s="354"/>
      <c r="DS316" s="354"/>
      <c r="DT316" s="354"/>
      <c r="DU316" s="354"/>
      <c r="DV316" s="354"/>
      <c r="DW316" s="354"/>
      <c r="DX316" s="354"/>
      <c r="DY316" s="354"/>
      <c r="DZ316" s="354"/>
      <c r="EA316" s="354"/>
      <c r="EB316" s="354"/>
      <c r="EC316" s="354"/>
      <c r="ED316" s="354"/>
      <c r="EE316" s="354"/>
      <c r="EF316" s="354"/>
      <c r="EG316" s="354"/>
      <c r="EH316" s="354"/>
      <c r="EI316" s="354"/>
      <c r="EJ316" s="354"/>
      <c r="EK316" s="354"/>
      <c r="EL316" s="354"/>
      <c r="EM316" s="354"/>
      <c r="EN316" s="354"/>
      <c r="EO316" s="354"/>
      <c r="EP316" s="354"/>
      <c r="EQ316" s="354"/>
      <c r="ER316" s="354"/>
      <c r="ES316" s="354"/>
      <c r="ET316" s="354"/>
      <c r="EU316" s="354"/>
      <c r="EV316" s="354"/>
      <c r="EW316" s="354"/>
      <c r="EX316" s="354"/>
      <c r="EY316" s="354"/>
      <c r="EZ316" s="354"/>
      <c r="FA316" s="354"/>
      <c r="FB316" s="354"/>
      <c r="FC316" s="354"/>
      <c r="FD316" s="354"/>
      <c r="FE316" s="354"/>
      <c r="FF316" s="354"/>
      <c r="FG316" s="354"/>
      <c r="FH316" s="354"/>
      <c r="FI316" s="354"/>
      <c r="FJ316" s="354"/>
      <c r="FK316" s="354"/>
      <c r="FL316" s="354"/>
      <c r="FM316" s="354"/>
      <c r="FN316" s="354"/>
      <c r="FO316" s="354"/>
      <c r="FP316" s="354"/>
      <c r="FQ316" s="354"/>
      <c r="FR316" s="354"/>
      <c r="FS316" s="354"/>
      <c r="FT316" s="354"/>
      <c r="FU316" s="354"/>
      <c r="FV316" s="354"/>
      <c r="FW316" s="354"/>
      <c r="FX316" s="354"/>
      <c r="FY316" s="354"/>
      <c r="FZ316" s="354"/>
      <c r="GA316" s="354"/>
      <c r="GB316" s="354"/>
      <c r="GC316" s="354"/>
      <c r="GD316" s="354"/>
      <c r="GE316" s="354"/>
      <c r="GF316" s="354"/>
      <c r="GG316" s="354"/>
      <c r="GH316" s="354"/>
      <c r="GI316" s="354"/>
      <c r="GJ316" s="354"/>
      <c r="GK316" s="354"/>
      <c r="GL316" s="354"/>
      <c r="GM316" s="354"/>
      <c r="GN316" s="354"/>
      <c r="GO316" s="354"/>
      <c r="GP316" s="354"/>
      <c r="GQ316" s="354"/>
      <c r="GR316" s="354"/>
      <c r="GS316" s="354"/>
      <c r="GT316" s="354"/>
      <c r="GU316" s="354"/>
      <c r="GV316" s="354"/>
      <c r="GW316" s="354"/>
      <c r="GX316" s="354"/>
      <c r="GY316" s="354"/>
      <c r="GZ316" s="354"/>
      <c r="HA316" s="354"/>
      <c r="HB316" s="354"/>
      <c r="HC316" s="354"/>
      <c r="HD316" s="354"/>
      <c r="HE316" s="354"/>
      <c r="HF316" s="354"/>
      <c r="HG316" s="354"/>
      <c r="HH316" s="354"/>
      <c r="HI316" s="354"/>
      <c r="HJ316" s="354"/>
      <c r="HK316" s="354"/>
      <c r="HL316" s="354"/>
      <c r="HM316" s="354"/>
      <c r="HN316" s="354"/>
      <c r="HO316" s="354"/>
      <c r="HP316" s="354"/>
      <c r="HQ316" s="354"/>
      <c r="HR316" s="354"/>
      <c r="HS316" s="354"/>
      <c r="HT316" s="354"/>
      <c r="HU316" s="354"/>
      <c r="HV316" s="354"/>
      <c r="HW316" s="354"/>
      <c r="HX316" s="354"/>
      <c r="HY316" s="354"/>
      <c r="HZ316" s="354"/>
      <c r="IA316" s="354"/>
      <c r="IB316" s="354"/>
      <c r="IC316" s="354"/>
      <c r="ID316" s="354"/>
      <c r="IE316" s="354"/>
      <c r="IF316" s="354"/>
    </row>
    <row r="317" spans="1:240" s="101" customFormat="1" ht="25.5">
      <c r="A317" s="92">
        <v>1</v>
      </c>
      <c r="B317" s="356" t="s">
        <v>298</v>
      </c>
      <c r="C317" s="357"/>
      <c r="D317" s="358"/>
      <c r="E317" s="123" t="s">
        <v>71</v>
      </c>
      <c r="F317" s="96" t="s">
        <v>575</v>
      </c>
      <c r="G317" s="96"/>
      <c r="H317" s="61" t="s">
        <v>101</v>
      </c>
      <c r="I317" s="29">
        <v>2017</v>
      </c>
      <c r="J317" s="29">
        <v>2018</v>
      </c>
      <c r="K317" s="359" t="s">
        <v>949</v>
      </c>
      <c r="L317" s="57">
        <v>12177</v>
      </c>
      <c r="M317" s="57"/>
      <c r="N317" s="57">
        <v>2000</v>
      </c>
      <c r="O317" s="59">
        <v>2000</v>
      </c>
      <c r="P317" s="59"/>
      <c r="Q317" s="59">
        <v>2000</v>
      </c>
      <c r="R317" s="57">
        <v>5819.3883000000005</v>
      </c>
      <c r="S317" s="57"/>
      <c r="T317" s="57">
        <v>2000</v>
      </c>
      <c r="U317" s="337" t="s">
        <v>810</v>
      </c>
      <c r="V317" s="63"/>
      <c r="W317" s="124"/>
      <c r="X317" s="124"/>
      <c r="Y317" s="124"/>
      <c r="Z317" s="124"/>
      <c r="AA317" s="124"/>
      <c r="AB317" s="124"/>
      <c r="AC317" s="124"/>
      <c r="AD317" s="124"/>
      <c r="AE317" s="124"/>
      <c r="AF317" s="124"/>
      <c r="AG317" s="124"/>
      <c r="AH317" s="124"/>
      <c r="AI317" s="124"/>
      <c r="AJ317" s="124"/>
      <c r="AK317" s="124"/>
      <c r="AL317" s="124"/>
      <c r="AM317" s="124"/>
      <c r="AN317" s="124"/>
      <c r="AO317" s="124"/>
      <c r="AP317" s="124"/>
      <c r="AQ317" s="124"/>
      <c r="AR317" s="124"/>
      <c r="AS317" s="124"/>
      <c r="AT317" s="124"/>
      <c r="AU317" s="124"/>
      <c r="AV317" s="124"/>
      <c r="AW317" s="124"/>
      <c r="AX317" s="124"/>
      <c r="AY317" s="124"/>
      <c r="AZ317" s="124"/>
      <c r="BA317" s="124"/>
      <c r="BB317" s="124"/>
      <c r="BC317" s="124"/>
      <c r="BD317" s="124"/>
      <c r="BE317" s="124"/>
      <c r="BF317" s="124"/>
      <c r="BG317" s="124"/>
      <c r="BH317" s="124"/>
      <c r="BI317" s="124"/>
      <c r="BJ317" s="124"/>
      <c r="BK317" s="124"/>
      <c r="BL317" s="124"/>
      <c r="BM317" s="124"/>
      <c r="BN317" s="124"/>
      <c r="BO317" s="124"/>
      <c r="BP317" s="124"/>
      <c r="BQ317" s="124"/>
      <c r="BR317" s="124"/>
      <c r="BS317" s="124"/>
      <c r="BT317" s="124"/>
      <c r="BU317" s="124"/>
      <c r="BV317" s="124"/>
      <c r="BW317" s="124"/>
      <c r="BX317" s="124"/>
      <c r="BY317" s="124"/>
      <c r="BZ317" s="124"/>
      <c r="CA317" s="124"/>
      <c r="CB317" s="124"/>
      <c r="CC317" s="124"/>
      <c r="CD317" s="124"/>
      <c r="CE317" s="124"/>
      <c r="CF317" s="124"/>
      <c r="CG317" s="124"/>
      <c r="CH317" s="124"/>
      <c r="CI317" s="124"/>
      <c r="CJ317" s="124"/>
      <c r="CK317" s="124"/>
      <c r="CL317" s="124"/>
      <c r="CM317" s="124"/>
      <c r="CN317" s="124"/>
      <c r="CO317" s="124"/>
      <c r="CP317" s="124"/>
      <c r="CQ317" s="124"/>
      <c r="CR317" s="124"/>
      <c r="CS317" s="124"/>
      <c r="CT317" s="124"/>
      <c r="CU317" s="124"/>
      <c r="CV317" s="124"/>
      <c r="CW317" s="124"/>
      <c r="CX317" s="124"/>
      <c r="CY317" s="124"/>
      <c r="CZ317" s="124"/>
      <c r="DA317" s="124"/>
      <c r="DB317" s="124"/>
      <c r="DC317" s="124"/>
      <c r="DD317" s="124"/>
      <c r="DE317" s="124"/>
      <c r="DF317" s="124"/>
      <c r="DG317" s="124"/>
      <c r="DH317" s="124"/>
      <c r="DI317" s="124"/>
      <c r="DJ317" s="124"/>
      <c r="DK317" s="124"/>
      <c r="DL317" s="124"/>
      <c r="DM317" s="124"/>
      <c r="DN317" s="124"/>
      <c r="DO317" s="124"/>
      <c r="DP317" s="124"/>
      <c r="DQ317" s="124"/>
      <c r="DR317" s="124"/>
      <c r="DS317" s="124"/>
      <c r="DT317" s="124"/>
      <c r="DU317" s="124"/>
      <c r="DV317" s="124"/>
      <c r="DW317" s="124"/>
      <c r="DX317" s="124"/>
      <c r="DY317" s="124"/>
      <c r="DZ317" s="124"/>
      <c r="EA317" s="124"/>
      <c r="EB317" s="124"/>
      <c r="EC317" s="124"/>
      <c r="ED317" s="124"/>
      <c r="EE317" s="124"/>
      <c r="EF317" s="124"/>
      <c r="EG317" s="124"/>
      <c r="EH317" s="124"/>
      <c r="EI317" s="124"/>
      <c r="EJ317" s="124"/>
      <c r="EK317" s="124"/>
      <c r="EL317" s="124"/>
      <c r="EM317" s="124"/>
      <c r="EN317" s="124"/>
      <c r="EO317" s="124"/>
      <c r="EP317" s="124"/>
      <c r="EQ317" s="124"/>
      <c r="ER317" s="124"/>
      <c r="ES317" s="124"/>
      <c r="ET317" s="124"/>
      <c r="EU317" s="124"/>
      <c r="EV317" s="124"/>
      <c r="EW317" s="124"/>
      <c r="EX317" s="124"/>
      <c r="EY317" s="124"/>
      <c r="EZ317" s="124"/>
      <c r="FA317" s="124"/>
      <c r="FB317" s="124"/>
      <c r="FC317" s="124"/>
      <c r="FD317" s="124"/>
      <c r="FE317" s="124"/>
      <c r="FF317" s="124"/>
      <c r="FG317" s="124"/>
      <c r="FH317" s="124"/>
      <c r="FI317" s="124"/>
      <c r="FJ317" s="124"/>
      <c r="FK317" s="124"/>
      <c r="FL317" s="124"/>
      <c r="FM317" s="124"/>
      <c r="FN317" s="124"/>
      <c r="FO317" s="124"/>
      <c r="FP317" s="124"/>
      <c r="FQ317" s="124"/>
      <c r="FR317" s="124"/>
      <c r="FS317" s="124"/>
      <c r="FT317" s="124"/>
      <c r="FU317" s="124"/>
      <c r="FV317" s="124"/>
      <c r="FW317" s="124"/>
      <c r="FX317" s="124"/>
      <c r="FY317" s="124"/>
      <c r="FZ317" s="124"/>
      <c r="GA317" s="124"/>
      <c r="GB317" s="124"/>
      <c r="GC317" s="124"/>
      <c r="GD317" s="124"/>
      <c r="GE317" s="124"/>
      <c r="GF317" s="124"/>
      <c r="GG317" s="124"/>
      <c r="GH317" s="124"/>
      <c r="GI317" s="124"/>
      <c r="GJ317" s="124"/>
      <c r="GK317" s="124"/>
      <c r="GL317" s="124"/>
      <c r="GM317" s="124"/>
      <c r="GN317" s="124"/>
      <c r="GO317" s="124"/>
      <c r="GP317" s="124"/>
      <c r="GQ317" s="124"/>
      <c r="GR317" s="124"/>
      <c r="GS317" s="124"/>
      <c r="GT317" s="124"/>
      <c r="GU317" s="124"/>
      <c r="GV317" s="124"/>
      <c r="GW317" s="124"/>
      <c r="GX317" s="124"/>
      <c r="GY317" s="124"/>
      <c r="GZ317" s="124"/>
      <c r="HA317" s="124"/>
      <c r="HB317" s="124"/>
      <c r="HC317" s="124"/>
      <c r="HD317" s="124"/>
      <c r="HE317" s="124"/>
      <c r="HF317" s="124"/>
      <c r="HG317" s="124"/>
      <c r="HH317" s="124"/>
      <c r="HI317" s="124"/>
      <c r="HJ317" s="124"/>
      <c r="HK317" s="124"/>
      <c r="HL317" s="124"/>
      <c r="HM317" s="124"/>
      <c r="HN317" s="124"/>
      <c r="HO317" s="124"/>
      <c r="HP317" s="124"/>
      <c r="HQ317" s="124"/>
      <c r="HR317" s="124"/>
      <c r="HS317" s="124"/>
      <c r="HT317" s="124"/>
      <c r="HU317" s="124"/>
      <c r="HV317" s="124"/>
      <c r="HW317" s="124"/>
      <c r="HX317" s="124"/>
      <c r="HY317" s="124"/>
      <c r="HZ317" s="124"/>
      <c r="IA317" s="124"/>
      <c r="IB317" s="124"/>
      <c r="IC317" s="124"/>
      <c r="ID317" s="124"/>
      <c r="IE317" s="124"/>
      <c r="IF317" s="124"/>
    </row>
    <row r="318" spans="1:240" s="101" customFormat="1" ht="75">
      <c r="A318" s="92">
        <v>2</v>
      </c>
      <c r="B318" s="510" t="s">
        <v>675</v>
      </c>
      <c r="C318" s="511" t="s">
        <v>676</v>
      </c>
      <c r="D318" s="344">
        <v>2017</v>
      </c>
      <c r="E318" s="56">
        <v>2018</v>
      </c>
      <c r="F318" s="96"/>
      <c r="G318" s="96"/>
      <c r="H318" s="512" t="s">
        <v>676</v>
      </c>
      <c r="I318" s="29">
        <v>2017</v>
      </c>
      <c r="J318" s="29">
        <v>2018</v>
      </c>
      <c r="K318" s="359" t="s">
        <v>677</v>
      </c>
      <c r="L318" s="57">
        <v>3473</v>
      </c>
      <c r="M318" s="57"/>
      <c r="N318" s="57">
        <v>3473</v>
      </c>
      <c r="O318" s="59"/>
      <c r="P318" s="59"/>
      <c r="Q318" s="59"/>
      <c r="R318" s="57"/>
      <c r="S318" s="57"/>
      <c r="T318" s="57">
        <v>895</v>
      </c>
      <c r="U318" s="337" t="s">
        <v>928</v>
      </c>
      <c r="V318" s="63"/>
      <c r="W318" s="124"/>
      <c r="X318" s="124"/>
      <c r="Y318" s="124"/>
      <c r="Z318" s="124"/>
      <c r="AA318" s="124"/>
      <c r="AB318" s="124"/>
      <c r="AC318" s="124"/>
      <c r="AD318" s="124"/>
      <c r="AE318" s="124"/>
      <c r="AF318" s="124"/>
      <c r="AG318" s="124"/>
      <c r="AH318" s="124"/>
      <c r="AI318" s="124"/>
      <c r="AJ318" s="124"/>
      <c r="AK318" s="124"/>
      <c r="AL318" s="124"/>
      <c r="AM318" s="124"/>
      <c r="AN318" s="124"/>
      <c r="AO318" s="124"/>
      <c r="AP318" s="124"/>
      <c r="AQ318" s="124"/>
      <c r="AR318" s="124"/>
      <c r="AS318" s="124"/>
      <c r="AT318" s="124"/>
      <c r="AU318" s="124"/>
      <c r="AV318" s="124"/>
      <c r="AW318" s="124"/>
      <c r="AX318" s="124"/>
      <c r="AY318" s="124"/>
      <c r="AZ318" s="124"/>
      <c r="BA318" s="124"/>
      <c r="BB318" s="124"/>
      <c r="BC318" s="124"/>
      <c r="BD318" s="124"/>
      <c r="BE318" s="124"/>
      <c r="BF318" s="124"/>
      <c r="BG318" s="124"/>
      <c r="BH318" s="124"/>
      <c r="BI318" s="124"/>
      <c r="BJ318" s="124"/>
      <c r="BK318" s="124"/>
      <c r="BL318" s="124"/>
      <c r="BM318" s="124"/>
      <c r="BN318" s="124"/>
      <c r="BO318" s="124"/>
      <c r="BP318" s="124"/>
      <c r="BQ318" s="124"/>
      <c r="BR318" s="124"/>
      <c r="BS318" s="124"/>
      <c r="BT318" s="124"/>
      <c r="BU318" s="124"/>
      <c r="BV318" s="124"/>
      <c r="BW318" s="124"/>
      <c r="BX318" s="124"/>
      <c r="BY318" s="124"/>
      <c r="BZ318" s="124"/>
      <c r="CA318" s="124"/>
      <c r="CB318" s="124"/>
      <c r="CC318" s="124"/>
      <c r="CD318" s="124"/>
      <c r="CE318" s="124"/>
      <c r="CF318" s="124"/>
      <c r="CG318" s="124"/>
      <c r="CH318" s="124"/>
      <c r="CI318" s="124"/>
      <c r="CJ318" s="124"/>
      <c r="CK318" s="124"/>
      <c r="CL318" s="124"/>
      <c r="CM318" s="124"/>
      <c r="CN318" s="124"/>
      <c r="CO318" s="124"/>
      <c r="CP318" s="124"/>
      <c r="CQ318" s="124"/>
      <c r="CR318" s="124"/>
      <c r="CS318" s="124"/>
      <c r="CT318" s="124"/>
      <c r="CU318" s="124"/>
      <c r="CV318" s="124"/>
      <c r="CW318" s="124"/>
      <c r="CX318" s="124"/>
      <c r="CY318" s="124"/>
      <c r="CZ318" s="124"/>
      <c r="DA318" s="124"/>
      <c r="DB318" s="124"/>
      <c r="DC318" s="124"/>
      <c r="DD318" s="124"/>
      <c r="DE318" s="124"/>
      <c r="DF318" s="124"/>
      <c r="DG318" s="124"/>
      <c r="DH318" s="124"/>
      <c r="DI318" s="124"/>
      <c r="DJ318" s="124"/>
      <c r="DK318" s="124"/>
      <c r="DL318" s="124"/>
      <c r="DM318" s="124"/>
      <c r="DN318" s="124"/>
      <c r="DO318" s="124"/>
      <c r="DP318" s="124"/>
      <c r="DQ318" s="124"/>
      <c r="DR318" s="124"/>
      <c r="DS318" s="124"/>
      <c r="DT318" s="124"/>
      <c r="DU318" s="124"/>
      <c r="DV318" s="124"/>
      <c r="DW318" s="124"/>
      <c r="DX318" s="124"/>
      <c r="DY318" s="124"/>
      <c r="DZ318" s="124"/>
      <c r="EA318" s="124"/>
      <c r="EB318" s="124"/>
      <c r="EC318" s="124"/>
      <c r="ED318" s="124"/>
      <c r="EE318" s="124"/>
      <c r="EF318" s="124"/>
      <c r="EG318" s="124"/>
      <c r="EH318" s="124"/>
      <c r="EI318" s="124"/>
      <c r="EJ318" s="124"/>
      <c r="EK318" s="124"/>
      <c r="EL318" s="124"/>
      <c r="EM318" s="124"/>
      <c r="EN318" s="124"/>
      <c r="EO318" s="124"/>
      <c r="EP318" s="124"/>
      <c r="EQ318" s="124"/>
      <c r="ER318" s="124"/>
      <c r="ES318" s="124"/>
      <c r="ET318" s="124"/>
      <c r="EU318" s="124"/>
      <c r="EV318" s="124"/>
      <c r="EW318" s="124"/>
      <c r="EX318" s="124"/>
      <c r="EY318" s="124"/>
      <c r="EZ318" s="124"/>
      <c r="FA318" s="124"/>
      <c r="FB318" s="124"/>
      <c r="FC318" s="124"/>
      <c r="FD318" s="124"/>
      <c r="FE318" s="124"/>
      <c r="FF318" s="124"/>
      <c r="FG318" s="124"/>
      <c r="FH318" s="124"/>
      <c r="FI318" s="124"/>
      <c r="FJ318" s="124"/>
      <c r="FK318" s="124"/>
      <c r="FL318" s="124"/>
      <c r="FM318" s="124"/>
      <c r="FN318" s="124"/>
      <c r="FO318" s="124"/>
      <c r="FP318" s="124"/>
      <c r="FQ318" s="124"/>
      <c r="FR318" s="124"/>
      <c r="FS318" s="124"/>
      <c r="FT318" s="124"/>
      <c r="FU318" s="124"/>
      <c r="FV318" s="124"/>
      <c r="FW318" s="124"/>
      <c r="FX318" s="124"/>
      <c r="FY318" s="124"/>
      <c r="FZ318" s="124"/>
      <c r="GA318" s="124"/>
      <c r="GB318" s="124"/>
      <c r="GC318" s="124"/>
      <c r="GD318" s="124"/>
      <c r="GE318" s="124"/>
      <c r="GF318" s="124"/>
      <c r="GG318" s="124"/>
      <c r="GH318" s="124"/>
      <c r="GI318" s="124"/>
      <c r="GJ318" s="124"/>
      <c r="GK318" s="124"/>
      <c r="GL318" s="124"/>
      <c r="GM318" s="124"/>
      <c r="GN318" s="124"/>
      <c r="GO318" s="124"/>
      <c r="GP318" s="124"/>
      <c r="GQ318" s="124"/>
      <c r="GR318" s="124"/>
      <c r="GS318" s="124"/>
      <c r="GT318" s="124"/>
      <c r="GU318" s="124"/>
      <c r="GV318" s="124"/>
      <c r="GW318" s="124"/>
      <c r="GX318" s="124"/>
      <c r="GY318" s="124"/>
      <c r="GZ318" s="124"/>
      <c r="HA318" s="124"/>
      <c r="HB318" s="124"/>
      <c r="HC318" s="124"/>
      <c r="HD318" s="124"/>
      <c r="HE318" s="124"/>
      <c r="HF318" s="124"/>
      <c r="HG318" s="124"/>
      <c r="HH318" s="124"/>
      <c r="HI318" s="124"/>
      <c r="HJ318" s="124"/>
      <c r="HK318" s="124"/>
      <c r="HL318" s="124"/>
      <c r="HM318" s="124"/>
      <c r="HN318" s="124"/>
      <c r="HO318" s="124"/>
      <c r="HP318" s="124"/>
      <c r="HQ318" s="124"/>
      <c r="HR318" s="124"/>
      <c r="HS318" s="124"/>
      <c r="HT318" s="124"/>
      <c r="HU318" s="124"/>
      <c r="HV318" s="124"/>
      <c r="HW318" s="124"/>
      <c r="HX318" s="124"/>
      <c r="HY318" s="124"/>
      <c r="HZ318" s="124"/>
      <c r="IA318" s="124"/>
      <c r="IB318" s="124"/>
      <c r="IC318" s="124"/>
      <c r="ID318" s="124"/>
      <c r="IE318" s="124"/>
      <c r="IF318" s="124"/>
    </row>
    <row r="319" spans="1:240" s="101" customFormat="1" ht="47.25">
      <c r="A319" s="92">
        <v>3</v>
      </c>
      <c r="B319" s="11" t="s">
        <v>678</v>
      </c>
      <c r="C319" s="357"/>
      <c r="D319" s="358"/>
      <c r="E319" s="123"/>
      <c r="F319" s="96"/>
      <c r="G319" s="96"/>
      <c r="H319" s="25" t="s">
        <v>10</v>
      </c>
      <c r="I319" s="56">
        <v>2017</v>
      </c>
      <c r="J319" s="56">
        <v>2019</v>
      </c>
      <c r="K319" s="359" t="s">
        <v>950</v>
      </c>
      <c r="L319" s="57">
        <v>810</v>
      </c>
      <c r="M319" s="57">
        <v>810</v>
      </c>
      <c r="N319" s="57">
        <v>810</v>
      </c>
      <c r="O319" s="59"/>
      <c r="P319" s="59"/>
      <c r="Q319" s="59"/>
      <c r="R319" s="57"/>
      <c r="S319" s="57"/>
      <c r="T319" s="57">
        <v>729</v>
      </c>
      <c r="U319" s="337" t="s">
        <v>929</v>
      </c>
      <c r="V319" s="63"/>
      <c r="W319" s="124"/>
      <c r="X319" s="124"/>
      <c r="Y319" s="124"/>
      <c r="Z319" s="124"/>
      <c r="AA319" s="124"/>
      <c r="AB319" s="124"/>
      <c r="AC319" s="124"/>
      <c r="AD319" s="124"/>
      <c r="AE319" s="124"/>
      <c r="AF319" s="124"/>
      <c r="AG319" s="124"/>
      <c r="AH319" s="124"/>
      <c r="AI319" s="124"/>
      <c r="AJ319" s="124"/>
      <c r="AK319" s="124"/>
      <c r="AL319" s="124"/>
      <c r="AM319" s="124"/>
      <c r="AN319" s="124"/>
      <c r="AO319" s="124"/>
      <c r="AP319" s="124"/>
      <c r="AQ319" s="124"/>
      <c r="AR319" s="124"/>
      <c r="AS319" s="124"/>
      <c r="AT319" s="124"/>
      <c r="AU319" s="124"/>
      <c r="AV319" s="124"/>
      <c r="AW319" s="124"/>
      <c r="AX319" s="124"/>
      <c r="AY319" s="124"/>
      <c r="AZ319" s="124"/>
      <c r="BA319" s="124"/>
      <c r="BB319" s="124"/>
      <c r="BC319" s="124"/>
      <c r="BD319" s="124"/>
      <c r="BE319" s="124"/>
      <c r="BF319" s="124"/>
      <c r="BG319" s="124"/>
      <c r="BH319" s="124"/>
      <c r="BI319" s="124"/>
      <c r="BJ319" s="124"/>
      <c r="BK319" s="124"/>
      <c r="BL319" s="124"/>
      <c r="BM319" s="124"/>
      <c r="BN319" s="124"/>
      <c r="BO319" s="124"/>
      <c r="BP319" s="124"/>
      <c r="BQ319" s="124"/>
      <c r="BR319" s="124"/>
      <c r="BS319" s="124"/>
      <c r="BT319" s="124"/>
      <c r="BU319" s="124"/>
      <c r="BV319" s="124"/>
      <c r="BW319" s="124"/>
      <c r="BX319" s="124"/>
      <c r="BY319" s="124"/>
      <c r="BZ319" s="124"/>
      <c r="CA319" s="124"/>
      <c r="CB319" s="124"/>
      <c r="CC319" s="124"/>
      <c r="CD319" s="124"/>
      <c r="CE319" s="124"/>
      <c r="CF319" s="124"/>
      <c r="CG319" s="124"/>
      <c r="CH319" s="124"/>
      <c r="CI319" s="124"/>
      <c r="CJ319" s="124"/>
      <c r="CK319" s="124"/>
      <c r="CL319" s="124"/>
      <c r="CM319" s="124"/>
      <c r="CN319" s="124"/>
      <c r="CO319" s="124"/>
      <c r="CP319" s="124"/>
      <c r="CQ319" s="124"/>
      <c r="CR319" s="124"/>
      <c r="CS319" s="124"/>
      <c r="CT319" s="124"/>
      <c r="CU319" s="124"/>
      <c r="CV319" s="124"/>
      <c r="CW319" s="124"/>
      <c r="CX319" s="124"/>
      <c r="CY319" s="124"/>
      <c r="CZ319" s="124"/>
      <c r="DA319" s="124"/>
      <c r="DB319" s="124"/>
      <c r="DC319" s="124"/>
      <c r="DD319" s="124"/>
      <c r="DE319" s="124"/>
      <c r="DF319" s="124"/>
      <c r="DG319" s="124"/>
      <c r="DH319" s="124"/>
      <c r="DI319" s="124"/>
      <c r="DJ319" s="124"/>
      <c r="DK319" s="124"/>
      <c r="DL319" s="124"/>
      <c r="DM319" s="124"/>
      <c r="DN319" s="124"/>
      <c r="DO319" s="124"/>
      <c r="DP319" s="124"/>
      <c r="DQ319" s="124"/>
      <c r="DR319" s="124"/>
      <c r="DS319" s="124"/>
      <c r="DT319" s="124"/>
      <c r="DU319" s="124"/>
      <c r="DV319" s="124"/>
      <c r="DW319" s="124"/>
      <c r="DX319" s="124"/>
      <c r="DY319" s="124"/>
      <c r="DZ319" s="124"/>
      <c r="EA319" s="124"/>
      <c r="EB319" s="124"/>
      <c r="EC319" s="124"/>
      <c r="ED319" s="124"/>
      <c r="EE319" s="124"/>
      <c r="EF319" s="124"/>
      <c r="EG319" s="124"/>
      <c r="EH319" s="124"/>
      <c r="EI319" s="124"/>
      <c r="EJ319" s="124"/>
      <c r="EK319" s="124"/>
      <c r="EL319" s="124"/>
      <c r="EM319" s="124"/>
      <c r="EN319" s="124"/>
      <c r="EO319" s="124"/>
      <c r="EP319" s="124"/>
      <c r="EQ319" s="124"/>
      <c r="ER319" s="124"/>
      <c r="ES319" s="124"/>
      <c r="ET319" s="124"/>
      <c r="EU319" s="124"/>
      <c r="EV319" s="124"/>
      <c r="EW319" s="124"/>
      <c r="EX319" s="124"/>
      <c r="EY319" s="124"/>
      <c r="EZ319" s="124"/>
      <c r="FA319" s="124"/>
      <c r="FB319" s="124"/>
      <c r="FC319" s="124"/>
      <c r="FD319" s="124"/>
      <c r="FE319" s="124"/>
      <c r="FF319" s="124"/>
      <c r="FG319" s="124"/>
      <c r="FH319" s="124"/>
      <c r="FI319" s="124"/>
      <c r="FJ319" s="124"/>
      <c r="FK319" s="124"/>
      <c r="FL319" s="124"/>
      <c r="FM319" s="124"/>
      <c r="FN319" s="124"/>
      <c r="FO319" s="124"/>
      <c r="FP319" s="124"/>
      <c r="FQ319" s="124"/>
      <c r="FR319" s="124"/>
      <c r="FS319" s="124"/>
      <c r="FT319" s="124"/>
      <c r="FU319" s="124"/>
      <c r="FV319" s="124"/>
      <c r="FW319" s="124"/>
      <c r="FX319" s="124"/>
      <c r="FY319" s="124"/>
      <c r="FZ319" s="124"/>
      <c r="GA319" s="124"/>
      <c r="GB319" s="124"/>
      <c r="GC319" s="124"/>
      <c r="GD319" s="124"/>
      <c r="GE319" s="124"/>
      <c r="GF319" s="124"/>
      <c r="GG319" s="124"/>
      <c r="GH319" s="124"/>
      <c r="GI319" s="124"/>
      <c r="GJ319" s="124"/>
      <c r="GK319" s="124"/>
      <c r="GL319" s="124"/>
      <c r="GM319" s="124"/>
      <c r="GN319" s="124"/>
      <c r="GO319" s="124"/>
      <c r="GP319" s="124"/>
      <c r="GQ319" s="124"/>
      <c r="GR319" s="124"/>
      <c r="GS319" s="124"/>
      <c r="GT319" s="124"/>
      <c r="GU319" s="124"/>
      <c r="GV319" s="124"/>
      <c r="GW319" s="124"/>
      <c r="GX319" s="124"/>
      <c r="GY319" s="124"/>
      <c r="GZ319" s="124"/>
      <c r="HA319" s="124"/>
      <c r="HB319" s="124"/>
      <c r="HC319" s="124"/>
      <c r="HD319" s="124"/>
      <c r="HE319" s="124"/>
      <c r="HF319" s="124"/>
      <c r="HG319" s="124"/>
      <c r="HH319" s="124"/>
      <c r="HI319" s="124"/>
      <c r="HJ319" s="124"/>
      <c r="HK319" s="124"/>
      <c r="HL319" s="124"/>
      <c r="HM319" s="124"/>
      <c r="HN319" s="124"/>
      <c r="HO319" s="124"/>
      <c r="HP319" s="124"/>
      <c r="HQ319" s="124"/>
      <c r="HR319" s="124"/>
      <c r="HS319" s="124"/>
      <c r="HT319" s="124"/>
      <c r="HU319" s="124"/>
      <c r="HV319" s="124"/>
      <c r="HW319" s="124"/>
      <c r="HX319" s="124"/>
      <c r="HY319" s="124"/>
      <c r="HZ319" s="124"/>
      <c r="IA319" s="124"/>
      <c r="IB319" s="124"/>
      <c r="IC319" s="124"/>
      <c r="ID319" s="124"/>
      <c r="IE319" s="124"/>
      <c r="IF319" s="124"/>
    </row>
    <row r="320" spans="1:240" s="101" customFormat="1" ht="31.5">
      <c r="A320" s="92">
        <v>4</v>
      </c>
      <c r="B320" s="65" t="s">
        <v>679</v>
      </c>
      <c r="C320" s="357"/>
      <c r="D320" s="358"/>
      <c r="E320" s="123"/>
      <c r="F320" s="96"/>
      <c r="G320" s="96"/>
      <c r="H320" s="66" t="s">
        <v>95</v>
      </c>
      <c r="I320" s="56">
        <v>2017</v>
      </c>
      <c r="J320" s="56">
        <v>2019</v>
      </c>
      <c r="K320" s="359" t="s">
        <v>951</v>
      </c>
      <c r="L320" s="57">
        <v>2600</v>
      </c>
      <c r="M320" s="59">
        <v>1000</v>
      </c>
      <c r="N320" s="57">
        <v>2600</v>
      </c>
      <c r="O320" s="59"/>
      <c r="P320" s="59"/>
      <c r="Q320" s="59"/>
      <c r="R320" s="57"/>
      <c r="S320" s="57"/>
      <c r="T320" s="57">
        <v>900</v>
      </c>
      <c r="U320" s="337" t="s">
        <v>762</v>
      </c>
      <c r="V320" s="63"/>
      <c r="W320" s="124"/>
      <c r="X320" s="124"/>
      <c r="Y320" s="124"/>
      <c r="Z320" s="124"/>
      <c r="AA320" s="124"/>
      <c r="AB320" s="124"/>
      <c r="AC320" s="124"/>
      <c r="AD320" s="124"/>
      <c r="AE320" s="124"/>
      <c r="AF320" s="124"/>
      <c r="AG320" s="124"/>
      <c r="AH320" s="124"/>
      <c r="AI320" s="124"/>
      <c r="AJ320" s="124"/>
      <c r="AK320" s="124"/>
      <c r="AL320" s="124"/>
      <c r="AM320" s="124"/>
      <c r="AN320" s="124"/>
      <c r="AO320" s="124"/>
      <c r="AP320" s="124"/>
      <c r="AQ320" s="124"/>
      <c r="AR320" s="124"/>
      <c r="AS320" s="124"/>
      <c r="AT320" s="124"/>
      <c r="AU320" s="124"/>
      <c r="AV320" s="124"/>
      <c r="AW320" s="124"/>
      <c r="AX320" s="124"/>
      <c r="AY320" s="124"/>
      <c r="AZ320" s="124"/>
      <c r="BA320" s="124"/>
      <c r="BB320" s="124"/>
      <c r="BC320" s="124"/>
      <c r="BD320" s="124"/>
      <c r="BE320" s="124"/>
      <c r="BF320" s="124"/>
      <c r="BG320" s="124"/>
      <c r="BH320" s="124"/>
      <c r="BI320" s="124"/>
      <c r="BJ320" s="124"/>
      <c r="BK320" s="124"/>
      <c r="BL320" s="124"/>
      <c r="BM320" s="124"/>
      <c r="BN320" s="124"/>
      <c r="BO320" s="124"/>
      <c r="BP320" s="124"/>
      <c r="BQ320" s="124"/>
      <c r="BR320" s="124"/>
      <c r="BS320" s="124"/>
      <c r="BT320" s="124"/>
      <c r="BU320" s="124"/>
      <c r="BV320" s="124"/>
      <c r="BW320" s="124"/>
      <c r="BX320" s="124"/>
      <c r="BY320" s="124"/>
      <c r="BZ320" s="124"/>
      <c r="CA320" s="124"/>
      <c r="CB320" s="124"/>
      <c r="CC320" s="124"/>
      <c r="CD320" s="124"/>
      <c r="CE320" s="124"/>
      <c r="CF320" s="124"/>
      <c r="CG320" s="124"/>
      <c r="CH320" s="124"/>
      <c r="CI320" s="124"/>
      <c r="CJ320" s="124"/>
      <c r="CK320" s="124"/>
      <c r="CL320" s="124"/>
      <c r="CM320" s="124"/>
      <c r="CN320" s="124"/>
      <c r="CO320" s="124"/>
      <c r="CP320" s="124"/>
      <c r="CQ320" s="124"/>
      <c r="CR320" s="124"/>
      <c r="CS320" s="124"/>
      <c r="CT320" s="124"/>
      <c r="CU320" s="124"/>
      <c r="CV320" s="124"/>
      <c r="CW320" s="124"/>
      <c r="CX320" s="124"/>
      <c r="CY320" s="124"/>
      <c r="CZ320" s="124"/>
      <c r="DA320" s="124"/>
      <c r="DB320" s="124"/>
      <c r="DC320" s="124"/>
      <c r="DD320" s="124"/>
      <c r="DE320" s="124"/>
      <c r="DF320" s="124"/>
      <c r="DG320" s="124"/>
      <c r="DH320" s="124"/>
      <c r="DI320" s="124"/>
      <c r="DJ320" s="124"/>
      <c r="DK320" s="124"/>
      <c r="DL320" s="124"/>
      <c r="DM320" s="124"/>
      <c r="DN320" s="124"/>
      <c r="DO320" s="124"/>
      <c r="DP320" s="124"/>
      <c r="DQ320" s="124"/>
      <c r="DR320" s="124"/>
      <c r="DS320" s="124"/>
      <c r="DT320" s="124"/>
      <c r="DU320" s="124"/>
      <c r="DV320" s="124"/>
      <c r="DW320" s="124"/>
      <c r="DX320" s="124"/>
      <c r="DY320" s="124"/>
      <c r="DZ320" s="124"/>
      <c r="EA320" s="124"/>
      <c r="EB320" s="124"/>
      <c r="EC320" s="124"/>
      <c r="ED320" s="124"/>
      <c r="EE320" s="124"/>
      <c r="EF320" s="124"/>
      <c r="EG320" s="124"/>
      <c r="EH320" s="124"/>
      <c r="EI320" s="124"/>
      <c r="EJ320" s="124"/>
      <c r="EK320" s="124"/>
      <c r="EL320" s="124"/>
      <c r="EM320" s="124"/>
      <c r="EN320" s="124"/>
      <c r="EO320" s="124"/>
      <c r="EP320" s="124"/>
      <c r="EQ320" s="124"/>
      <c r="ER320" s="124"/>
      <c r="ES320" s="124"/>
      <c r="ET320" s="124"/>
      <c r="EU320" s="124"/>
      <c r="EV320" s="124"/>
      <c r="EW320" s="124"/>
      <c r="EX320" s="124"/>
      <c r="EY320" s="124"/>
      <c r="EZ320" s="124"/>
      <c r="FA320" s="124"/>
      <c r="FB320" s="124"/>
      <c r="FC320" s="124"/>
      <c r="FD320" s="124"/>
      <c r="FE320" s="124"/>
      <c r="FF320" s="124"/>
      <c r="FG320" s="124"/>
      <c r="FH320" s="124"/>
      <c r="FI320" s="124"/>
      <c r="FJ320" s="124"/>
      <c r="FK320" s="124"/>
      <c r="FL320" s="124"/>
      <c r="FM320" s="124"/>
      <c r="FN320" s="124"/>
      <c r="FO320" s="124"/>
      <c r="FP320" s="124"/>
      <c r="FQ320" s="124"/>
      <c r="FR320" s="124"/>
      <c r="FS320" s="124"/>
      <c r="FT320" s="124"/>
      <c r="FU320" s="124"/>
      <c r="FV320" s="124"/>
      <c r="FW320" s="124"/>
      <c r="FX320" s="124"/>
      <c r="FY320" s="124"/>
      <c r="FZ320" s="124"/>
      <c r="GA320" s="124"/>
      <c r="GB320" s="124"/>
      <c r="GC320" s="124"/>
      <c r="GD320" s="124"/>
      <c r="GE320" s="124"/>
      <c r="GF320" s="124"/>
      <c r="GG320" s="124"/>
      <c r="GH320" s="124"/>
      <c r="GI320" s="124"/>
      <c r="GJ320" s="124"/>
      <c r="GK320" s="124"/>
      <c r="GL320" s="124"/>
      <c r="GM320" s="124"/>
      <c r="GN320" s="124"/>
      <c r="GO320" s="124"/>
      <c r="GP320" s="124"/>
      <c r="GQ320" s="124"/>
      <c r="GR320" s="124"/>
      <c r="GS320" s="124"/>
      <c r="GT320" s="124"/>
      <c r="GU320" s="124"/>
      <c r="GV320" s="124"/>
      <c r="GW320" s="124"/>
      <c r="GX320" s="124"/>
      <c r="GY320" s="124"/>
      <c r="GZ320" s="124"/>
      <c r="HA320" s="124"/>
      <c r="HB320" s="124"/>
      <c r="HC320" s="124"/>
      <c r="HD320" s="124"/>
      <c r="HE320" s="124"/>
      <c r="HF320" s="124"/>
      <c r="HG320" s="124"/>
      <c r="HH320" s="124"/>
      <c r="HI320" s="124"/>
      <c r="HJ320" s="124"/>
      <c r="HK320" s="124"/>
      <c r="HL320" s="124"/>
      <c r="HM320" s="124"/>
      <c r="HN320" s="124"/>
      <c r="HO320" s="124"/>
      <c r="HP320" s="124"/>
      <c r="HQ320" s="124"/>
      <c r="HR320" s="124"/>
      <c r="HS320" s="124"/>
      <c r="HT320" s="124"/>
      <c r="HU320" s="124"/>
      <c r="HV320" s="124"/>
      <c r="HW320" s="124"/>
      <c r="HX320" s="124"/>
      <c r="HY320" s="124"/>
      <c r="HZ320" s="124"/>
      <c r="IA320" s="124"/>
      <c r="IB320" s="124"/>
      <c r="IC320" s="124"/>
      <c r="ID320" s="124"/>
      <c r="IE320" s="124"/>
      <c r="IF320" s="124"/>
    </row>
    <row r="321" spans="1:240" s="101" customFormat="1" ht="31.5">
      <c r="A321" s="92">
        <v>5</v>
      </c>
      <c r="B321" s="11" t="s">
        <v>680</v>
      </c>
      <c r="C321" s="357"/>
      <c r="D321" s="358"/>
      <c r="E321" s="123"/>
      <c r="F321" s="96"/>
      <c r="G321" s="96"/>
      <c r="H321" s="12" t="s">
        <v>15</v>
      </c>
      <c r="I321" s="56">
        <v>2017</v>
      </c>
      <c r="J321" s="56">
        <v>2019</v>
      </c>
      <c r="K321" s="359" t="s">
        <v>681</v>
      </c>
      <c r="L321" s="57">
        <v>6995</v>
      </c>
      <c r="M321" s="57">
        <v>3000</v>
      </c>
      <c r="N321" s="57">
        <v>6995</v>
      </c>
      <c r="O321" s="59"/>
      <c r="P321" s="59"/>
      <c r="Q321" s="59"/>
      <c r="R321" s="57"/>
      <c r="S321" s="57"/>
      <c r="T321" s="57">
        <v>500</v>
      </c>
      <c r="U321" s="337" t="s">
        <v>969</v>
      </c>
      <c r="V321" s="63"/>
      <c r="W321" s="124"/>
      <c r="X321" s="124"/>
      <c r="Y321" s="124"/>
      <c r="Z321" s="124"/>
      <c r="AA321" s="124"/>
      <c r="AB321" s="124"/>
      <c r="AC321" s="124"/>
      <c r="AD321" s="124"/>
      <c r="AE321" s="124"/>
      <c r="AF321" s="124"/>
      <c r="AG321" s="124"/>
      <c r="AH321" s="124"/>
      <c r="AI321" s="124"/>
      <c r="AJ321" s="124"/>
      <c r="AK321" s="124"/>
      <c r="AL321" s="124"/>
      <c r="AM321" s="124"/>
      <c r="AN321" s="124"/>
      <c r="AO321" s="124"/>
      <c r="AP321" s="124"/>
      <c r="AQ321" s="124"/>
      <c r="AR321" s="124"/>
      <c r="AS321" s="124"/>
      <c r="AT321" s="124"/>
      <c r="AU321" s="124"/>
      <c r="AV321" s="124"/>
      <c r="AW321" s="124"/>
      <c r="AX321" s="124"/>
      <c r="AY321" s="124"/>
      <c r="AZ321" s="124"/>
      <c r="BA321" s="124"/>
      <c r="BB321" s="124"/>
      <c r="BC321" s="124"/>
      <c r="BD321" s="124"/>
      <c r="BE321" s="124"/>
      <c r="BF321" s="124"/>
      <c r="BG321" s="124"/>
      <c r="BH321" s="124"/>
      <c r="BI321" s="124"/>
      <c r="BJ321" s="124"/>
      <c r="BK321" s="124"/>
      <c r="BL321" s="124"/>
      <c r="BM321" s="124"/>
      <c r="BN321" s="124"/>
      <c r="BO321" s="124"/>
      <c r="BP321" s="124"/>
      <c r="BQ321" s="124"/>
      <c r="BR321" s="124"/>
      <c r="BS321" s="124"/>
      <c r="BT321" s="124"/>
      <c r="BU321" s="124"/>
      <c r="BV321" s="124"/>
      <c r="BW321" s="124"/>
      <c r="BX321" s="124"/>
      <c r="BY321" s="124"/>
      <c r="BZ321" s="124"/>
      <c r="CA321" s="124"/>
      <c r="CB321" s="124"/>
      <c r="CC321" s="124"/>
      <c r="CD321" s="124"/>
      <c r="CE321" s="124"/>
      <c r="CF321" s="124"/>
      <c r="CG321" s="124"/>
      <c r="CH321" s="124"/>
      <c r="CI321" s="124"/>
      <c r="CJ321" s="124"/>
      <c r="CK321" s="124"/>
      <c r="CL321" s="124"/>
      <c r="CM321" s="124"/>
      <c r="CN321" s="124"/>
      <c r="CO321" s="124"/>
      <c r="CP321" s="124"/>
      <c r="CQ321" s="124"/>
      <c r="CR321" s="124"/>
      <c r="CS321" s="124"/>
      <c r="CT321" s="124"/>
      <c r="CU321" s="124"/>
      <c r="CV321" s="124"/>
      <c r="CW321" s="124"/>
      <c r="CX321" s="124"/>
      <c r="CY321" s="124"/>
      <c r="CZ321" s="124"/>
      <c r="DA321" s="124"/>
      <c r="DB321" s="124"/>
      <c r="DC321" s="124"/>
      <c r="DD321" s="124"/>
      <c r="DE321" s="124"/>
      <c r="DF321" s="124"/>
      <c r="DG321" s="124"/>
      <c r="DH321" s="124"/>
      <c r="DI321" s="124"/>
      <c r="DJ321" s="124"/>
      <c r="DK321" s="124"/>
      <c r="DL321" s="124"/>
      <c r="DM321" s="124"/>
      <c r="DN321" s="124"/>
      <c r="DO321" s="124"/>
      <c r="DP321" s="124"/>
      <c r="DQ321" s="124"/>
      <c r="DR321" s="124"/>
      <c r="DS321" s="124"/>
      <c r="DT321" s="124"/>
      <c r="DU321" s="124"/>
      <c r="DV321" s="124"/>
      <c r="DW321" s="124"/>
      <c r="DX321" s="124"/>
      <c r="DY321" s="124"/>
      <c r="DZ321" s="124"/>
      <c r="EA321" s="124"/>
      <c r="EB321" s="124"/>
      <c r="EC321" s="124"/>
      <c r="ED321" s="124"/>
      <c r="EE321" s="124"/>
      <c r="EF321" s="124"/>
      <c r="EG321" s="124"/>
      <c r="EH321" s="124"/>
      <c r="EI321" s="124"/>
      <c r="EJ321" s="124"/>
      <c r="EK321" s="124"/>
      <c r="EL321" s="124"/>
      <c r="EM321" s="124"/>
      <c r="EN321" s="124"/>
      <c r="EO321" s="124"/>
      <c r="EP321" s="124"/>
      <c r="EQ321" s="124"/>
      <c r="ER321" s="124"/>
      <c r="ES321" s="124"/>
      <c r="ET321" s="124"/>
      <c r="EU321" s="124"/>
      <c r="EV321" s="124"/>
      <c r="EW321" s="124"/>
      <c r="EX321" s="124"/>
      <c r="EY321" s="124"/>
      <c r="EZ321" s="124"/>
      <c r="FA321" s="124"/>
      <c r="FB321" s="124"/>
      <c r="FC321" s="124"/>
      <c r="FD321" s="124"/>
      <c r="FE321" s="124"/>
      <c r="FF321" s="124"/>
      <c r="FG321" s="124"/>
      <c r="FH321" s="124"/>
      <c r="FI321" s="124"/>
      <c r="FJ321" s="124"/>
      <c r="FK321" s="124"/>
      <c r="FL321" s="124"/>
      <c r="FM321" s="124"/>
      <c r="FN321" s="124"/>
      <c r="FO321" s="124"/>
      <c r="FP321" s="124"/>
      <c r="FQ321" s="124"/>
      <c r="FR321" s="124"/>
      <c r="FS321" s="124"/>
      <c r="FT321" s="124"/>
      <c r="FU321" s="124"/>
      <c r="FV321" s="124"/>
      <c r="FW321" s="124"/>
      <c r="FX321" s="124"/>
      <c r="FY321" s="124"/>
      <c r="FZ321" s="124"/>
      <c r="GA321" s="124"/>
      <c r="GB321" s="124"/>
      <c r="GC321" s="124"/>
      <c r="GD321" s="124"/>
      <c r="GE321" s="124"/>
      <c r="GF321" s="124"/>
      <c r="GG321" s="124"/>
      <c r="GH321" s="124"/>
      <c r="GI321" s="124"/>
      <c r="GJ321" s="124"/>
      <c r="GK321" s="124"/>
      <c r="GL321" s="124"/>
      <c r="GM321" s="124"/>
      <c r="GN321" s="124"/>
      <c r="GO321" s="124"/>
      <c r="GP321" s="124"/>
      <c r="GQ321" s="124"/>
      <c r="GR321" s="124"/>
      <c r="GS321" s="124"/>
      <c r="GT321" s="124"/>
      <c r="GU321" s="124"/>
      <c r="GV321" s="124"/>
      <c r="GW321" s="124"/>
      <c r="GX321" s="124"/>
      <c r="GY321" s="124"/>
      <c r="GZ321" s="124"/>
      <c r="HA321" s="124"/>
      <c r="HB321" s="124"/>
      <c r="HC321" s="124"/>
      <c r="HD321" s="124"/>
      <c r="HE321" s="124"/>
      <c r="HF321" s="124"/>
      <c r="HG321" s="124"/>
      <c r="HH321" s="124"/>
      <c r="HI321" s="124"/>
      <c r="HJ321" s="124"/>
      <c r="HK321" s="124"/>
      <c r="HL321" s="124"/>
      <c r="HM321" s="124"/>
      <c r="HN321" s="124"/>
      <c r="HO321" s="124"/>
      <c r="HP321" s="124"/>
      <c r="HQ321" s="124"/>
      <c r="HR321" s="124"/>
      <c r="HS321" s="124"/>
      <c r="HT321" s="124"/>
      <c r="HU321" s="124"/>
      <c r="HV321" s="124"/>
      <c r="HW321" s="124"/>
      <c r="HX321" s="124"/>
      <c r="HY321" s="124"/>
      <c r="HZ321" s="124"/>
      <c r="IA321" s="124"/>
      <c r="IB321" s="124"/>
      <c r="IC321" s="124"/>
      <c r="ID321" s="124"/>
      <c r="IE321" s="124"/>
      <c r="IF321" s="124"/>
    </row>
    <row r="322" spans="1:240" s="101" customFormat="1" ht="25.5" customHeight="1">
      <c r="A322" s="92">
        <v>6</v>
      </c>
      <c r="B322" s="67" t="s">
        <v>682</v>
      </c>
      <c r="C322" s="357"/>
      <c r="D322" s="358"/>
      <c r="E322" s="123"/>
      <c r="F322" s="96"/>
      <c r="G322" s="96"/>
      <c r="H322" s="66" t="s">
        <v>95</v>
      </c>
      <c r="I322" s="56">
        <v>2017</v>
      </c>
      <c r="J322" s="56">
        <v>2019</v>
      </c>
      <c r="K322" s="359" t="s">
        <v>952</v>
      </c>
      <c r="L322" s="57">
        <v>3000</v>
      </c>
      <c r="M322" s="59">
        <f>L322</f>
        <v>3000</v>
      </c>
      <c r="N322" s="57">
        <v>3000</v>
      </c>
      <c r="O322" s="59"/>
      <c r="P322" s="59"/>
      <c r="Q322" s="59"/>
      <c r="R322" s="57"/>
      <c r="S322" s="57"/>
      <c r="T322" s="57">
        <v>500</v>
      </c>
      <c r="U322" s="337" t="s">
        <v>784</v>
      </c>
      <c r="V322" s="63"/>
      <c r="W322" s="124"/>
      <c r="X322" s="124"/>
      <c r="Y322" s="124"/>
      <c r="Z322" s="124"/>
      <c r="AA322" s="124"/>
      <c r="AB322" s="124"/>
      <c r="AC322" s="124"/>
      <c r="AD322" s="124"/>
      <c r="AE322" s="124"/>
      <c r="AF322" s="124"/>
      <c r="AG322" s="124"/>
      <c r="AH322" s="124"/>
      <c r="AI322" s="124"/>
      <c r="AJ322" s="124"/>
      <c r="AK322" s="124"/>
      <c r="AL322" s="124"/>
      <c r="AM322" s="124"/>
      <c r="AN322" s="124"/>
      <c r="AO322" s="124"/>
      <c r="AP322" s="124"/>
      <c r="AQ322" s="124"/>
      <c r="AR322" s="124"/>
      <c r="AS322" s="124"/>
      <c r="AT322" s="124"/>
      <c r="AU322" s="124"/>
      <c r="AV322" s="124"/>
      <c r="AW322" s="124"/>
      <c r="AX322" s="124"/>
      <c r="AY322" s="124"/>
      <c r="AZ322" s="124"/>
      <c r="BA322" s="124"/>
      <c r="BB322" s="124"/>
      <c r="BC322" s="124"/>
      <c r="BD322" s="124"/>
      <c r="BE322" s="124"/>
      <c r="BF322" s="124"/>
      <c r="BG322" s="124"/>
      <c r="BH322" s="124"/>
      <c r="BI322" s="124"/>
      <c r="BJ322" s="124"/>
      <c r="BK322" s="124"/>
      <c r="BL322" s="124"/>
      <c r="BM322" s="124"/>
      <c r="BN322" s="124"/>
      <c r="BO322" s="124"/>
      <c r="BP322" s="124"/>
      <c r="BQ322" s="124"/>
      <c r="BR322" s="124"/>
      <c r="BS322" s="124"/>
      <c r="BT322" s="124"/>
      <c r="BU322" s="124"/>
      <c r="BV322" s="124"/>
      <c r="BW322" s="124"/>
      <c r="BX322" s="124"/>
      <c r="BY322" s="124"/>
      <c r="BZ322" s="124"/>
      <c r="CA322" s="124"/>
      <c r="CB322" s="124"/>
      <c r="CC322" s="124"/>
      <c r="CD322" s="124"/>
      <c r="CE322" s="124"/>
      <c r="CF322" s="124"/>
      <c r="CG322" s="124"/>
      <c r="CH322" s="124"/>
      <c r="CI322" s="124"/>
      <c r="CJ322" s="124"/>
      <c r="CK322" s="124"/>
      <c r="CL322" s="124"/>
      <c r="CM322" s="124"/>
      <c r="CN322" s="124"/>
      <c r="CO322" s="124"/>
      <c r="CP322" s="124"/>
      <c r="CQ322" s="124"/>
      <c r="CR322" s="124"/>
      <c r="CS322" s="124"/>
      <c r="CT322" s="124"/>
      <c r="CU322" s="124"/>
      <c r="CV322" s="124"/>
      <c r="CW322" s="124"/>
      <c r="CX322" s="124"/>
      <c r="CY322" s="124"/>
      <c r="CZ322" s="124"/>
      <c r="DA322" s="124"/>
      <c r="DB322" s="124"/>
      <c r="DC322" s="124"/>
      <c r="DD322" s="124"/>
      <c r="DE322" s="124"/>
      <c r="DF322" s="124"/>
      <c r="DG322" s="124"/>
      <c r="DH322" s="124"/>
      <c r="DI322" s="124"/>
      <c r="DJ322" s="124"/>
      <c r="DK322" s="124"/>
      <c r="DL322" s="124"/>
      <c r="DM322" s="124"/>
      <c r="DN322" s="124"/>
      <c r="DO322" s="124"/>
      <c r="DP322" s="124"/>
      <c r="DQ322" s="124"/>
      <c r="DR322" s="124"/>
      <c r="DS322" s="124"/>
      <c r="DT322" s="124"/>
      <c r="DU322" s="124"/>
      <c r="DV322" s="124"/>
      <c r="DW322" s="124"/>
      <c r="DX322" s="124"/>
      <c r="DY322" s="124"/>
      <c r="DZ322" s="124"/>
      <c r="EA322" s="124"/>
      <c r="EB322" s="124"/>
      <c r="EC322" s="124"/>
      <c r="ED322" s="124"/>
      <c r="EE322" s="124"/>
      <c r="EF322" s="124"/>
      <c r="EG322" s="124"/>
      <c r="EH322" s="124"/>
      <c r="EI322" s="124"/>
      <c r="EJ322" s="124"/>
      <c r="EK322" s="124"/>
      <c r="EL322" s="124"/>
      <c r="EM322" s="124"/>
      <c r="EN322" s="124"/>
      <c r="EO322" s="124"/>
      <c r="EP322" s="124"/>
      <c r="EQ322" s="124"/>
      <c r="ER322" s="124"/>
      <c r="ES322" s="124"/>
      <c r="ET322" s="124"/>
      <c r="EU322" s="124"/>
      <c r="EV322" s="124"/>
      <c r="EW322" s="124"/>
      <c r="EX322" s="124"/>
      <c r="EY322" s="124"/>
      <c r="EZ322" s="124"/>
      <c r="FA322" s="124"/>
      <c r="FB322" s="124"/>
      <c r="FC322" s="124"/>
      <c r="FD322" s="124"/>
      <c r="FE322" s="124"/>
      <c r="FF322" s="124"/>
      <c r="FG322" s="124"/>
      <c r="FH322" s="124"/>
      <c r="FI322" s="124"/>
      <c r="FJ322" s="124"/>
      <c r="FK322" s="124"/>
      <c r="FL322" s="124"/>
      <c r="FM322" s="124"/>
      <c r="FN322" s="124"/>
      <c r="FO322" s="124"/>
      <c r="FP322" s="124"/>
      <c r="FQ322" s="124"/>
      <c r="FR322" s="124"/>
      <c r="FS322" s="124"/>
      <c r="FT322" s="124"/>
      <c r="FU322" s="124"/>
      <c r="FV322" s="124"/>
      <c r="FW322" s="124"/>
      <c r="FX322" s="124"/>
      <c r="FY322" s="124"/>
      <c r="FZ322" s="124"/>
      <c r="GA322" s="124"/>
      <c r="GB322" s="124"/>
      <c r="GC322" s="124"/>
      <c r="GD322" s="124"/>
      <c r="GE322" s="124"/>
      <c r="GF322" s="124"/>
      <c r="GG322" s="124"/>
      <c r="GH322" s="124"/>
      <c r="GI322" s="124"/>
      <c r="GJ322" s="124"/>
      <c r="GK322" s="124"/>
      <c r="GL322" s="124"/>
      <c r="GM322" s="124"/>
      <c r="GN322" s="124"/>
      <c r="GO322" s="124"/>
      <c r="GP322" s="124"/>
      <c r="GQ322" s="124"/>
      <c r="GR322" s="124"/>
      <c r="GS322" s="124"/>
      <c r="GT322" s="124"/>
      <c r="GU322" s="124"/>
      <c r="GV322" s="124"/>
      <c r="GW322" s="124"/>
      <c r="GX322" s="124"/>
      <c r="GY322" s="124"/>
      <c r="GZ322" s="124"/>
      <c r="HA322" s="124"/>
      <c r="HB322" s="124"/>
      <c r="HC322" s="124"/>
      <c r="HD322" s="124"/>
      <c r="HE322" s="124"/>
      <c r="HF322" s="124"/>
      <c r="HG322" s="124"/>
      <c r="HH322" s="124"/>
      <c r="HI322" s="124"/>
      <c r="HJ322" s="124"/>
      <c r="HK322" s="124"/>
      <c r="HL322" s="124"/>
      <c r="HM322" s="124"/>
      <c r="HN322" s="124"/>
      <c r="HO322" s="124"/>
      <c r="HP322" s="124"/>
      <c r="HQ322" s="124"/>
      <c r="HR322" s="124"/>
      <c r="HS322" s="124"/>
      <c r="HT322" s="124"/>
      <c r="HU322" s="124"/>
      <c r="HV322" s="124"/>
      <c r="HW322" s="124"/>
      <c r="HX322" s="124"/>
      <c r="HY322" s="124"/>
      <c r="HZ322" s="124"/>
      <c r="IA322" s="124"/>
      <c r="IB322" s="124"/>
      <c r="IC322" s="124"/>
      <c r="ID322" s="124"/>
      <c r="IE322" s="124"/>
      <c r="IF322" s="124"/>
    </row>
    <row r="323" spans="1:240" s="120" customFormat="1" ht="31.5">
      <c r="A323" s="92">
        <v>7</v>
      </c>
      <c r="B323" s="108" t="s">
        <v>291</v>
      </c>
      <c r="C323" s="108"/>
      <c r="D323" s="125"/>
      <c r="E323" s="333" t="s">
        <v>161</v>
      </c>
      <c r="F323" s="334" t="s">
        <v>575</v>
      </c>
      <c r="G323" s="334"/>
      <c r="H323" s="36" t="s">
        <v>10</v>
      </c>
      <c r="I323" s="39">
        <v>2017</v>
      </c>
      <c r="J323" s="39">
        <v>2019</v>
      </c>
      <c r="K323" s="335" t="s">
        <v>292</v>
      </c>
      <c r="L323" s="360">
        <v>3492</v>
      </c>
      <c r="M323" s="360"/>
      <c r="N323" s="360">
        <v>3492</v>
      </c>
      <c r="O323" s="361"/>
      <c r="P323" s="361"/>
      <c r="Q323" s="362"/>
      <c r="R323" s="361">
        <v>3143</v>
      </c>
      <c r="S323" s="361"/>
      <c r="T323" s="361">
        <v>500</v>
      </c>
      <c r="U323" s="337" t="s">
        <v>764</v>
      </c>
      <c r="V323" s="580"/>
      <c r="W323" s="124"/>
      <c r="X323" s="124"/>
      <c r="Y323" s="124"/>
      <c r="Z323" s="124"/>
      <c r="AA323" s="124"/>
      <c r="AB323" s="124"/>
      <c r="AC323" s="124"/>
      <c r="AD323" s="124"/>
      <c r="AE323" s="124"/>
      <c r="AF323" s="124"/>
      <c r="AG323" s="124"/>
      <c r="AH323" s="124"/>
      <c r="AI323" s="124"/>
      <c r="AJ323" s="124"/>
      <c r="AK323" s="124"/>
      <c r="AL323" s="124"/>
      <c r="AM323" s="124"/>
      <c r="AN323" s="124"/>
      <c r="AO323" s="124"/>
      <c r="AP323" s="124"/>
      <c r="AQ323" s="124"/>
      <c r="AR323" s="124"/>
      <c r="AS323" s="124"/>
      <c r="AT323" s="124"/>
      <c r="AU323" s="124"/>
      <c r="AV323" s="124"/>
      <c r="AW323" s="124"/>
      <c r="AX323" s="124"/>
      <c r="AY323" s="124"/>
      <c r="AZ323" s="124"/>
      <c r="BA323" s="124"/>
      <c r="BB323" s="124"/>
      <c r="BC323" s="124"/>
      <c r="BD323" s="124"/>
      <c r="BE323" s="124"/>
      <c r="BF323" s="124"/>
      <c r="BG323" s="124"/>
      <c r="BH323" s="124"/>
      <c r="BI323" s="124"/>
      <c r="BJ323" s="124"/>
      <c r="BK323" s="124"/>
      <c r="BL323" s="124"/>
      <c r="BM323" s="124"/>
      <c r="BN323" s="124"/>
      <c r="BO323" s="124"/>
      <c r="BP323" s="124"/>
      <c r="BQ323" s="124"/>
      <c r="BR323" s="124"/>
      <c r="BS323" s="124"/>
      <c r="BT323" s="124"/>
      <c r="BU323" s="124"/>
      <c r="BV323" s="124"/>
      <c r="BW323" s="124"/>
      <c r="BX323" s="124"/>
      <c r="BY323" s="124"/>
      <c r="BZ323" s="124"/>
      <c r="CA323" s="124"/>
      <c r="CB323" s="124"/>
      <c r="CC323" s="124"/>
      <c r="CD323" s="124"/>
      <c r="CE323" s="124"/>
      <c r="CF323" s="124"/>
      <c r="CG323" s="124"/>
      <c r="CH323" s="124"/>
      <c r="CI323" s="124"/>
      <c r="CJ323" s="124"/>
      <c r="CK323" s="124"/>
      <c r="CL323" s="124"/>
      <c r="CM323" s="124"/>
      <c r="CN323" s="124"/>
      <c r="CO323" s="124"/>
      <c r="CP323" s="124"/>
      <c r="CQ323" s="124"/>
      <c r="CR323" s="124"/>
      <c r="CS323" s="124"/>
      <c r="CT323" s="124"/>
      <c r="CU323" s="124"/>
      <c r="CV323" s="124"/>
      <c r="CW323" s="124"/>
      <c r="CX323" s="124"/>
      <c r="CY323" s="124"/>
      <c r="CZ323" s="124"/>
      <c r="DA323" s="124"/>
      <c r="DB323" s="124"/>
      <c r="DC323" s="124"/>
      <c r="DD323" s="124"/>
      <c r="DE323" s="124"/>
      <c r="DF323" s="124"/>
      <c r="DG323" s="124"/>
      <c r="DH323" s="124"/>
      <c r="DI323" s="124"/>
      <c r="DJ323" s="124"/>
      <c r="DK323" s="124"/>
      <c r="DL323" s="124"/>
      <c r="DM323" s="124"/>
      <c r="DN323" s="124"/>
      <c r="DO323" s="124"/>
      <c r="DP323" s="124"/>
      <c r="DQ323" s="124"/>
      <c r="DR323" s="124"/>
      <c r="DS323" s="124"/>
      <c r="DT323" s="124"/>
      <c r="DU323" s="124"/>
      <c r="DV323" s="124"/>
      <c r="DW323" s="124"/>
      <c r="DX323" s="124"/>
      <c r="DY323" s="124"/>
      <c r="DZ323" s="124"/>
      <c r="EA323" s="124"/>
      <c r="EB323" s="124"/>
      <c r="EC323" s="124"/>
      <c r="ED323" s="124"/>
      <c r="EE323" s="124"/>
      <c r="EF323" s="124"/>
      <c r="EG323" s="124"/>
      <c r="EH323" s="124"/>
      <c r="EI323" s="124"/>
      <c r="EJ323" s="124"/>
      <c r="EK323" s="124"/>
      <c r="EL323" s="124"/>
      <c r="EM323" s="124"/>
      <c r="EN323" s="124"/>
      <c r="EO323" s="124"/>
      <c r="EP323" s="124"/>
      <c r="EQ323" s="124"/>
      <c r="ER323" s="124"/>
      <c r="ES323" s="124"/>
      <c r="ET323" s="124"/>
      <c r="EU323" s="124"/>
      <c r="EV323" s="124"/>
      <c r="EW323" s="124"/>
      <c r="EX323" s="124"/>
      <c r="EY323" s="124"/>
      <c r="EZ323" s="124"/>
      <c r="FA323" s="124"/>
      <c r="FB323" s="124"/>
      <c r="FC323" s="124"/>
      <c r="FD323" s="124"/>
      <c r="FE323" s="124"/>
      <c r="FF323" s="124"/>
      <c r="FG323" s="124"/>
      <c r="FH323" s="124"/>
      <c r="FI323" s="124"/>
      <c r="FJ323" s="124"/>
      <c r="FK323" s="124"/>
      <c r="FL323" s="124"/>
      <c r="FM323" s="124"/>
      <c r="FN323" s="124"/>
      <c r="FO323" s="124"/>
      <c r="FP323" s="124"/>
      <c r="FQ323" s="124"/>
      <c r="FR323" s="124"/>
      <c r="FS323" s="124"/>
      <c r="FT323" s="124"/>
      <c r="FU323" s="124"/>
      <c r="FV323" s="124"/>
      <c r="FW323" s="124"/>
      <c r="FX323" s="124"/>
      <c r="FY323" s="124"/>
      <c r="FZ323" s="124"/>
      <c r="GA323" s="124"/>
      <c r="GB323" s="124"/>
      <c r="GC323" s="124"/>
      <c r="GD323" s="124"/>
      <c r="GE323" s="124"/>
      <c r="GF323" s="124"/>
      <c r="GG323" s="124"/>
      <c r="GH323" s="124"/>
      <c r="GI323" s="124"/>
      <c r="GJ323" s="124"/>
      <c r="GK323" s="124"/>
      <c r="GL323" s="124"/>
      <c r="GM323" s="124"/>
      <c r="GN323" s="124"/>
      <c r="GO323" s="124"/>
      <c r="GP323" s="124"/>
      <c r="GQ323" s="124"/>
      <c r="GR323" s="124"/>
      <c r="GS323" s="124"/>
      <c r="GT323" s="124"/>
      <c r="GU323" s="124"/>
      <c r="GV323" s="124"/>
      <c r="GW323" s="124"/>
      <c r="GX323" s="124"/>
      <c r="GY323" s="124"/>
      <c r="GZ323" s="124"/>
      <c r="HA323" s="124"/>
      <c r="HB323" s="124"/>
      <c r="HC323" s="124"/>
      <c r="HD323" s="124"/>
      <c r="HE323" s="124"/>
      <c r="HF323" s="124"/>
      <c r="HG323" s="124"/>
      <c r="HH323" s="124"/>
      <c r="HI323" s="124"/>
      <c r="HJ323" s="124"/>
      <c r="HK323" s="124"/>
      <c r="HL323" s="124"/>
      <c r="HM323" s="124"/>
      <c r="HN323" s="124"/>
      <c r="HO323" s="124"/>
      <c r="HP323" s="124"/>
      <c r="HQ323" s="124"/>
      <c r="HR323" s="124"/>
      <c r="HS323" s="124"/>
      <c r="HT323" s="124"/>
      <c r="HU323" s="124"/>
      <c r="HV323" s="124"/>
      <c r="HW323" s="124"/>
      <c r="HX323" s="124"/>
      <c r="HY323" s="124"/>
      <c r="HZ323" s="124"/>
      <c r="IA323" s="124"/>
      <c r="IB323" s="124"/>
      <c r="IC323" s="124"/>
      <c r="ID323" s="124"/>
      <c r="IE323" s="124"/>
      <c r="IF323" s="124"/>
    </row>
    <row r="324" spans="1:240" s="120" customFormat="1" ht="31.5">
      <c r="A324" s="92">
        <v>8</v>
      </c>
      <c r="B324" s="11" t="s">
        <v>683</v>
      </c>
      <c r="C324" s="108"/>
      <c r="D324" s="125"/>
      <c r="E324" s="333"/>
      <c r="F324" s="334"/>
      <c r="G324" s="334"/>
      <c r="H324" s="36" t="s">
        <v>10</v>
      </c>
      <c r="I324" s="39">
        <v>2017</v>
      </c>
      <c r="J324" s="39">
        <v>2019</v>
      </c>
      <c r="K324" s="335" t="s">
        <v>930</v>
      </c>
      <c r="L324" s="360">
        <v>3704</v>
      </c>
      <c r="M324" s="360"/>
      <c r="N324" s="360">
        <f>L324</f>
        <v>3704</v>
      </c>
      <c r="O324" s="361"/>
      <c r="P324" s="361"/>
      <c r="Q324" s="362"/>
      <c r="R324" s="361"/>
      <c r="S324" s="361"/>
      <c r="T324" s="361">
        <v>500</v>
      </c>
      <c r="U324" s="337" t="s">
        <v>931</v>
      </c>
      <c r="V324" s="580"/>
      <c r="W324" s="124"/>
      <c r="X324" s="124"/>
      <c r="Y324" s="124"/>
      <c r="Z324" s="124"/>
      <c r="AA324" s="124"/>
      <c r="AB324" s="124"/>
      <c r="AC324" s="124"/>
      <c r="AD324" s="124"/>
      <c r="AE324" s="124"/>
      <c r="AF324" s="124"/>
      <c r="AG324" s="124"/>
      <c r="AH324" s="124"/>
      <c r="AI324" s="124"/>
      <c r="AJ324" s="124"/>
      <c r="AK324" s="124"/>
      <c r="AL324" s="124"/>
      <c r="AM324" s="124"/>
      <c r="AN324" s="124"/>
      <c r="AO324" s="124"/>
      <c r="AP324" s="124"/>
      <c r="AQ324" s="124"/>
      <c r="AR324" s="124"/>
      <c r="AS324" s="124"/>
      <c r="AT324" s="124"/>
      <c r="AU324" s="124"/>
      <c r="AV324" s="124"/>
      <c r="AW324" s="124"/>
      <c r="AX324" s="124"/>
      <c r="AY324" s="124"/>
      <c r="AZ324" s="124"/>
      <c r="BA324" s="124"/>
      <c r="BB324" s="124"/>
      <c r="BC324" s="124"/>
      <c r="BD324" s="124"/>
      <c r="BE324" s="124"/>
      <c r="BF324" s="124"/>
      <c r="BG324" s="124"/>
      <c r="BH324" s="124"/>
      <c r="BI324" s="124"/>
      <c r="BJ324" s="124"/>
      <c r="BK324" s="124"/>
      <c r="BL324" s="124"/>
      <c r="BM324" s="124"/>
      <c r="BN324" s="124"/>
      <c r="BO324" s="124"/>
      <c r="BP324" s="124"/>
      <c r="BQ324" s="124"/>
      <c r="BR324" s="124"/>
      <c r="BS324" s="124"/>
      <c r="BT324" s="124"/>
      <c r="BU324" s="124"/>
      <c r="BV324" s="124"/>
      <c r="BW324" s="124"/>
      <c r="BX324" s="124"/>
      <c r="BY324" s="124"/>
      <c r="BZ324" s="124"/>
      <c r="CA324" s="124"/>
      <c r="CB324" s="124"/>
      <c r="CC324" s="124"/>
      <c r="CD324" s="124"/>
      <c r="CE324" s="124"/>
      <c r="CF324" s="124"/>
      <c r="CG324" s="124"/>
      <c r="CH324" s="124"/>
      <c r="CI324" s="124"/>
      <c r="CJ324" s="124"/>
      <c r="CK324" s="124"/>
      <c r="CL324" s="124"/>
      <c r="CM324" s="124"/>
      <c r="CN324" s="124"/>
      <c r="CO324" s="124"/>
      <c r="CP324" s="124"/>
      <c r="CQ324" s="124"/>
      <c r="CR324" s="124"/>
      <c r="CS324" s="124"/>
      <c r="CT324" s="124"/>
      <c r="CU324" s="124"/>
      <c r="CV324" s="124"/>
      <c r="CW324" s="124"/>
      <c r="CX324" s="124"/>
      <c r="CY324" s="124"/>
      <c r="CZ324" s="124"/>
      <c r="DA324" s="124"/>
      <c r="DB324" s="124"/>
      <c r="DC324" s="124"/>
      <c r="DD324" s="124"/>
      <c r="DE324" s="124"/>
      <c r="DF324" s="124"/>
      <c r="DG324" s="124"/>
      <c r="DH324" s="124"/>
      <c r="DI324" s="124"/>
      <c r="DJ324" s="124"/>
      <c r="DK324" s="124"/>
      <c r="DL324" s="124"/>
      <c r="DM324" s="124"/>
      <c r="DN324" s="124"/>
      <c r="DO324" s="124"/>
      <c r="DP324" s="124"/>
      <c r="DQ324" s="124"/>
      <c r="DR324" s="124"/>
      <c r="DS324" s="124"/>
      <c r="DT324" s="124"/>
      <c r="DU324" s="124"/>
      <c r="DV324" s="124"/>
      <c r="DW324" s="124"/>
      <c r="DX324" s="124"/>
      <c r="DY324" s="124"/>
      <c r="DZ324" s="124"/>
      <c r="EA324" s="124"/>
      <c r="EB324" s="124"/>
      <c r="EC324" s="124"/>
      <c r="ED324" s="124"/>
      <c r="EE324" s="124"/>
      <c r="EF324" s="124"/>
      <c r="EG324" s="124"/>
      <c r="EH324" s="124"/>
      <c r="EI324" s="124"/>
      <c r="EJ324" s="124"/>
      <c r="EK324" s="124"/>
      <c r="EL324" s="124"/>
      <c r="EM324" s="124"/>
      <c r="EN324" s="124"/>
      <c r="EO324" s="124"/>
      <c r="EP324" s="124"/>
      <c r="EQ324" s="124"/>
      <c r="ER324" s="124"/>
      <c r="ES324" s="124"/>
      <c r="ET324" s="124"/>
      <c r="EU324" s="124"/>
      <c r="EV324" s="124"/>
      <c r="EW324" s="124"/>
      <c r="EX324" s="124"/>
      <c r="EY324" s="124"/>
      <c r="EZ324" s="124"/>
      <c r="FA324" s="124"/>
      <c r="FB324" s="124"/>
      <c r="FC324" s="124"/>
      <c r="FD324" s="124"/>
      <c r="FE324" s="124"/>
      <c r="FF324" s="124"/>
      <c r="FG324" s="124"/>
      <c r="FH324" s="124"/>
      <c r="FI324" s="124"/>
      <c r="FJ324" s="124"/>
      <c r="FK324" s="124"/>
      <c r="FL324" s="124"/>
      <c r="FM324" s="124"/>
      <c r="FN324" s="124"/>
      <c r="FO324" s="124"/>
      <c r="FP324" s="124"/>
      <c r="FQ324" s="124"/>
      <c r="FR324" s="124"/>
      <c r="FS324" s="124"/>
      <c r="FT324" s="124"/>
      <c r="FU324" s="124"/>
      <c r="FV324" s="124"/>
      <c r="FW324" s="124"/>
      <c r="FX324" s="124"/>
      <c r="FY324" s="124"/>
      <c r="FZ324" s="124"/>
      <c r="GA324" s="124"/>
      <c r="GB324" s="124"/>
      <c r="GC324" s="124"/>
      <c r="GD324" s="124"/>
      <c r="GE324" s="124"/>
      <c r="GF324" s="124"/>
      <c r="GG324" s="124"/>
      <c r="GH324" s="124"/>
      <c r="GI324" s="124"/>
      <c r="GJ324" s="124"/>
      <c r="GK324" s="124"/>
      <c r="GL324" s="124"/>
      <c r="GM324" s="124"/>
      <c r="GN324" s="124"/>
      <c r="GO324" s="124"/>
      <c r="GP324" s="124"/>
      <c r="GQ324" s="124"/>
      <c r="GR324" s="124"/>
      <c r="GS324" s="124"/>
      <c r="GT324" s="124"/>
      <c r="GU324" s="124"/>
      <c r="GV324" s="124"/>
      <c r="GW324" s="124"/>
      <c r="GX324" s="124"/>
      <c r="GY324" s="124"/>
      <c r="GZ324" s="124"/>
      <c r="HA324" s="124"/>
      <c r="HB324" s="124"/>
      <c r="HC324" s="124"/>
      <c r="HD324" s="124"/>
      <c r="HE324" s="124"/>
      <c r="HF324" s="124"/>
      <c r="HG324" s="124"/>
      <c r="HH324" s="124"/>
      <c r="HI324" s="124"/>
      <c r="HJ324" s="124"/>
      <c r="HK324" s="124"/>
      <c r="HL324" s="124"/>
      <c r="HM324" s="124"/>
      <c r="HN324" s="124"/>
      <c r="HO324" s="124"/>
      <c r="HP324" s="124"/>
      <c r="HQ324" s="124"/>
      <c r="HR324" s="124"/>
      <c r="HS324" s="124"/>
      <c r="HT324" s="124"/>
      <c r="HU324" s="124"/>
      <c r="HV324" s="124"/>
      <c r="HW324" s="124"/>
      <c r="HX324" s="124"/>
      <c r="HY324" s="124"/>
      <c r="HZ324" s="124"/>
      <c r="IA324" s="124"/>
      <c r="IB324" s="124"/>
      <c r="IC324" s="124"/>
      <c r="ID324" s="124"/>
      <c r="IE324" s="124"/>
      <c r="IF324" s="124"/>
    </row>
    <row r="325" spans="1:240" s="120" customFormat="1" ht="31.5">
      <c r="A325" s="92">
        <v>9</v>
      </c>
      <c r="B325" s="108" t="s">
        <v>932</v>
      </c>
      <c r="C325" s="108"/>
      <c r="D325" s="125"/>
      <c r="E325" s="333" t="s">
        <v>161</v>
      </c>
      <c r="F325" s="334" t="s">
        <v>575</v>
      </c>
      <c r="G325" s="334"/>
      <c r="H325" s="53" t="s">
        <v>101</v>
      </c>
      <c r="I325" s="39">
        <v>2017</v>
      </c>
      <c r="J325" s="39">
        <v>2019</v>
      </c>
      <c r="K325" s="204" t="s">
        <v>293</v>
      </c>
      <c r="L325" s="360">
        <v>4178</v>
      </c>
      <c r="M325" s="360"/>
      <c r="N325" s="360">
        <v>4178</v>
      </c>
      <c r="O325" s="361"/>
      <c r="P325" s="361"/>
      <c r="Q325" s="361"/>
      <c r="R325" s="361">
        <v>3760</v>
      </c>
      <c r="S325" s="361"/>
      <c r="T325" s="361">
        <v>500</v>
      </c>
      <c r="U325" s="337" t="s">
        <v>810</v>
      </c>
      <c r="V325" s="580"/>
      <c r="W325" s="124"/>
      <c r="X325" s="124"/>
      <c r="Y325" s="124"/>
      <c r="Z325" s="124"/>
      <c r="AA325" s="124"/>
      <c r="AB325" s="124"/>
      <c r="AC325" s="124"/>
      <c r="AD325" s="124"/>
      <c r="AE325" s="124"/>
      <c r="AF325" s="124"/>
      <c r="AG325" s="124"/>
      <c r="AH325" s="124"/>
      <c r="AI325" s="124"/>
      <c r="AJ325" s="124"/>
      <c r="AK325" s="124"/>
      <c r="AL325" s="124"/>
      <c r="AM325" s="124"/>
      <c r="AN325" s="124"/>
      <c r="AO325" s="124"/>
      <c r="AP325" s="124"/>
      <c r="AQ325" s="124"/>
      <c r="AR325" s="124"/>
      <c r="AS325" s="124"/>
      <c r="AT325" s="124"/>
      <c r="AU325" s="124"/>
      <c r="AV325" s="124"/>
      <c r="AW325" s="124"/>
      <c r="AX325" s="124"/>
      <c r="AY325" s="124"/>
      <c r="AZ325" s="124"/>
      <c r="BA325" s="124"/>
      <c r="BB325" s="124"/>
      <c r="BC325" s="124"/>
      <c r="BD325" s="124"/>
      <c r="BE325" s="124"/>
      <c r="BF325" s="124"/>
      <c r="BG325" s="124"/>
      <c r="BH325" s="124"/>
      <c r="BI325" s="124"/>
      <c r="BJ325" s="124"/>
      <c r="BK325" s="124"/>
      <c r="BL325" s="124"/>
      <c r="BM325" s="124"/>
      <c r="BN325" s="124"/>
      <c r="BO325" s="124"/>
      <c r="BP325" s="124"/>
      <c r="BQ325" s="124"/>
      <c r="BR325" s="124"/>
      <c r="BS325" s="124"/>
      <c r="BT325" s="124"/>
      <c r="BU325" s="124"/>
      <c r="BV325" s="124"/>
      <c r="BW325" s="124"/>
      <c r="BX325" s="124"/>
      <c r="BY325" s="124"/>
      <c r="BZ325" s="124"/>
      <c r="CA325" s="124"/>
      <c r="CB325" s="124"/>
      <c r="CC325" s="124"/>
      <c r="CD325" s="124"/>
      <c r="CE325" s="124"/>
      <c r="CF325" s="124"/>
      <c r="CG325" s="124"/>
      <c r="CH325" s="124"/>
      <c r="CI325" s="124"/>
      <c r="CJ325" s="124"/>
      <c r="CK325" s="124"/>
      <c r="CL325" s="124"/>
      <c r="CM325" s="124"/>
      <c r="CN325" s="124"/>
      <c r="CO325" s="124"/>
      <c r="CP325" s="124"/>
      <c r="CQ325" s="124"/>
      <c r="CR325" s="124"/>
      <c r="CS325" s="124"/>
      <c r="CT325" s="124"/>
      <c r="CU325" s="124"/>
      <c r="CV325" s="124"/>
      <c r="CW325" s="124"/>
      <c r="CX325" s="124"/>
      <c r="CY325" s="124"/>
      <c r="CZ325" s="124"/>
      <c r="DA325" s="124"/>
      <c r="DB325" s="124"/>
      <c r="DC325" s="124"/>
      <c r="DD325" s="124"/>
      <c r="DE325" s="124"/>
      <c r="DF325" s="124"/>
      <c r="DG325" s="124"/>
      <c r="DH325" s="124"/>
      <c r="DI325" s="124"/>
      <c r="DJ325" s="124"/>
      <c r="DK325" s="124"/>
      <c r="DL325" s="124"/>
      <c r="DM325" s="124"/>
      <c r="DN325" s="124"/>
      <c r="DO325" s="124"/>
      <c r="DP325" s="124"/>
      <c r="DQ325" s="124"/>
      <c r="DR325" s="124"/>
      <c r="DS325" s="124"/>
      <c r="DT325" s="124"/>
      <c r="DU325" s="124"/>
      <c r="DV325" s="124"/>
      <c r="DW325" s="124"/>
      <c r="DX325" s="124"/>
      <c r="DY325" s="124"/>
      <c r="DZ325" s="124"/>
      <c r="EA325" s="124"/>
      <c r="EB325" s="124"/>
      <c r="EC325" s="124"/>
      <c r="ED325" s="124"/>
      <c r="EE325" s="124"/>
      <c r="EF325" s="124"/>
      <c r="EG325" s="124"/>
      <c r="EH325" s="124"/>
      <c r="EI325" s="124"/>
      <c r="EJ325" s="124"/>
      <c r="EK325" s="124"/>
      <c r="EL325" s="124"/>
      <c r="EM325" s="124"/>
      <c r="EN325" s="124"/>
      <c r="EO325" s="124"/>
      <c r="EP325" s="124"/>
      <c r="EQ325" s="124"/>
      <c r="ER325" s="124"/>
      <c r="ES325" s="124"/>
      <c r="ET325" s="124"/>
      <c r="EU325" s="124"/>
      <c r="EV325" s="124"/>
      <c r="EW325" s="124"/>
      <c r="EX325" s="124"/>
      <c r="EY325" s="124"/>
      <c r="EZ325" s="124"/>
      <c r="FA325" s="124"/>
      <c r="FB325" s="124"/>
      <c r="FC325" s="124"/>
      <c r="FD325" s="124"/>
      <c r="FE325" s="124"/>
      <c r="FF325" s="124"/>
      <c r="FG325" s="124"/>
      <c r="FH325" s="124"/>
      <c r="FI325" s="124"/>
      <c r="FJ325" s="124"/>
      <c r="FK325" s="124"/>
      <c r="FL325" s="124"/>
      <c r="FM325" s="124"/>
      <c r="FN325" s="124"/>
      <c r="FO325" s="124"/>
      <c r="FP325" s="124"/>
      <c r="FQ325" s="124"/>
      <c r="FR325" s="124"/>
      <c r="FS325" s="124"/>
      <c r="FT325" s="124"/>
      <c r="FU325" s="124"/>
      <c r="FV325" s="124"/>
      <c r="FW325" s="124"/>
      <c r="FX325" s="124"/>
      <c r="FY325" s="124"/>
      <c r="FZ325" s="124"/>
      <c r="GA325" s="124"/>
      <c r="GB325" s="124"/>
      <c r="GC325" s="124"/>
      <c r="GD325" s="124"/>
      <c r="GE325" s="124"/>
      <c r="GF325" s="124"/>
      <c r="GG325" s="124"/>
      <c r="GH325" s="124"/>
      <c r="GI325" s="124"/>
      <c r="GJ325" s="124"/>
      <c r="GK325" s="124"/>
      <c r="GL325" s="124"/>
      <c r="GM325" s="124"/>
      <c r="GN325" s="124"/>
      <c r="GO325" s="124"/>
      <c r="GP325" s="124"/>
      <c r="GQ325" s="124"/>
      <c r="GR325" s="124"/>
      <c r="GS325" s="124"/>
      <c r="GT325" s="124"/>
      <c r="GU325" s="124"/>
      <c r="GV325" s="124"/>
      <c r="GW325" s="124"/>
      <c r="GX325" s="124"/>
      <c r="GY325" s="124"/>
      <c r="GZ325" s="124"/>
      <c r="HA325" s="124"/>
      <c r="HB325" s="124"/>
      <c r="HC325" s="124"/>
      <c r="HD325" s="124"/>
      <c r="HE325" s="124"/>
      <c r="HF325" s="124"/>
      <c r="HG325" s="124"/>
      <c r="HH325" s="124"/>
      <c r="HI325" s="124"/>
      <c r="HJ325" s="124"/>
      <c r="HK325" s="124"/>
      <c r="HL325" s="124"/>
      <c r="HM325" s="124"/>
      <c r="HN325" s="124"/>
      <c r="HO325" s="124"/>
      <c r="HP325" s="124"/>
      <c r="HQ325" s="124"/>
      <c r="HR325" s="124"/>
      <c r="HS325" s="124"/>
      <c r="HT325" s="124"/>
      <c r="HU325" s="124"/>
      <c r="HV325" s="124"/>
      <c r="HW325" s="124"/>
      <c r="HX325" s="124"/>
      <c r="HY325" s="124"/>
      <c r="HZ325" s="124"/>
      <c r="IA325" s="124"/>
      <c r="IB325" s="124"/>
      <c r="IC325" s="124"/>
      <c r="ID325" s="124"/>
      <c r="IE325" s="124"/>
      <c r="IF325" s="124"/>
    </row>
    <row r="326" spans="1:240" s="143" customFormat="1" ht="31.5">
      <c r="A326" s="92">
        <v>10</v>
      </c>
      <c r="B326" s="70" t="s">
        <v>684</v>
      </c>
      <c r="C326" s="47"/>
      <c r="D326" s="47"/>
      <c r="E326" s="333" t="s">
        <v>76</v>
      </c>
      <c r="F326" s="334" t="s">
        <v>575</v>
      </c>
      <c r="G326" s="334"/>
      <c r="H326" s="66" t="s">
        <v>685</v>
      </c>
      <c r="I326" s="56">
        <v>2017</v>
      </c>
      <c r="J326" s="56">
        <v>2019</v>
      </c>
      <c r="K326" s="359" t="s">
        <v>494</v>
      </c>
      <c r="L326" s="57">
        <v>4500</v>
      </c>
      <c r="M326" s="57">
        <f t="shared" ref="M326:N328" si="49">L326</f>
        <v>4500</v>
      </c>
      <c r="N326" s="57">
        <f t="shared" si="49"/>
        <v>4500</v>
      </c>
      <c r="O326" s="361"/>
      <c r="P326" s="361"/>
      <c r="Q326" s="361"/>
      <c r="R326" s="361"/>
      <c r="S326" s="361"/>
      <c r="T326" s="57">
        <v>500</v>
      </c>
      <c r="U326" s="337" t="s">
        <v>933</v>
      </c>
      <c r="V326" s="580"/>
      <c r="W326" s="124"/>
      <c r="X326" s="124"/>
      <c r="Y326" s="124"/>
      <c r="Z326" s="124"/>
      <c r="AA326" s="124"/>
      <c r="AB326" s="124"/>
      <c r="AC326" s="124"/>
      <c r="AD326" s="124"/>
      <c r="AE326" s="124"/>
      <c r="AF326" s="124"/>
      <c r="AG326" s="124"/>
      <c r="AH326" s="124"/>
      <c r="AI326" s="124"/>
      <c r="AJ326" s="124"/>
      <c r="AK326" s="124"/>
      <c r="AL326" s="124"/>
      <c r="AM326" s="124"/>
      <c r="AN326" s="124"/>
      <c r="AO326" s="124"/>
      <c r="AP326" s="124"/>
      <c r="AQ326" s="124"/>
      <c r="AR326" s="124"/>
      <c r="AS326" s="124"/>
      <c r="AT326" s="124"/>
      <c r="AU326" s="124"/>
      <c r="AV326" s="124"/>
      <c r="AW326" s="124"/>
      <c r="AX326" s="124"/>
      <c r="AY326" s="124"/>
      <c r="AZ326" s="124"/>
      <c r="BA326" s="124"/>
      <c r="BB326" s="124"/>
      <c r="BC326" s="124"/>
      <c r="BD326" s="124"/>
      <c r="BE326" s="124"/>
      <c r="BF326" s="124"/>
      <c r="BG326" s="124"/>
      <c r="BH326" s="124"/>
      <c r="BI326" s="124"/>
      <c r="BJ326" s="124"/>
      <c r="BK326" s="124"/>
      <c r="BL326" s="124"/>
      <c r="BM326" s="124"/>
      <c r="BN326" s="124"/>
      <c r="BO326" s="124"/>
      <c r="BP326" s="124"/>
      <c r="BQ326" s="124"/>
      <c r="BR326" s="124"/>
      <c r="BS326" s="124"/>
      <c r="BT326" s="124"/>
      <c r="BU326" s="124"/>
      <c r="BV326" s="124"/>
      <c r="BW326" s="124"/>
      <c r="BX326" s="124"/>
      <c r="BY326" s="124"/>
      <c r="BZ326" s="124"/>
      <c r="CA326" s="124"/>
      <c r="CB326" s="124"/>
      <c r="CC326" s="124"/>
      <c r="CD326" s="124"/>
      <c r="CE326" s="124"/>
      <c r="CF326" s="124"/>
      <c r="CG326" s="124"/>
      <c r="CH326" s="124"/>
      <c r="CI326" s="124"/>
      <c r="CJ326" s="124"/>
      <c r="CK326" s="124"/>
      <c r="CL326" s="124"/>
      <c r="CM326" s="124"/>
      <c r="CN326" s="124"/>
      <c r="CO326" s="124"/>
      <c r="CP326" s="124"/>
      <c r="CQ326" s="124"/>
      <c r="CR326" s="124"/>
      <c r="CS326" s="124"/>
      <c r="CT326" s="124"/>
      <c r="CU326" s="124"/>
      <c r="CV326" s="124"/>
      <c r="CW326" s="124"/>
      <c r="CX326" s="124"/>
      <c r="CY326" s="124"/>
      <c r="CZ326" s="124"/>
      <c r="DA326" s="124"/>
      <c r="DB326" s="124"/>
      <c r="DC326" s="124"/>
      <c r="DD326" s="124"/>
      <c r="DE326" s="124"/>
      <c r="DF326" s="124"/>
      <c r="DG326" s="124"/>
      <c r="DH326" s="124"/>
      <c r="DI326" s="124"/>
      <c r="DJ326" s="124"/>
      <c r="DK326" s="124"/>
      <c r="DL326" s="124"/>
      <c r="DM326" s="124"/>
      <c r="DN326" s="124"/>
      <c r="DO326" s="124"/>
      <c r="DP326" s="124"/>
      <c r="DQ326" s="124"/>
      <c r="DR326" s="124"/>
      <c r="DS326" s="124"/>
      <c r="DT326" s="124"/>
      <c r="DU326" s="124"/>
      <c r="DV326" s="124"/>
      <c r="DW326" s="124"/>
      <c r="DX326" s="124"/>
      <c r="DY326" s="124"/>
      <c r="DZ326" s="124"/>
      <c r="EA326" s="124"/>
      <c r="EB326" s="124"/>
      <c r="EC326" s="124"/>
      <c r="ED326" s="124"/>
      <c r="EE326" s="124"/>
      <c r="EF326" s="124"/>
      <c r="EG326" s="124"/>
      <c r="EH326" s="124"/>
      <c r="EI326" s="124"/>
      <c r="EJ326" s="124"/>
      <c r="EK326" s="124"/>
      <c r="EL326" s="124"/>
      <c r="EM326" s="124"/>
      <c r="EN326" s="124"/>
      <c r="EO326" s="124"/>
      <c r="EP326" s="124"/>
      <c r="EQ326" s="124"/>
      <c r="ER326" s="124"/>
      <c r="ES326" s="124"/>
      <c r="ET326" s="124"/>
      <c r="EU326" s="124"/>
      <c r="EV326" s="124"/>
      <c r="EW326" s="124"/>
      <c r="EX326" s="124"/>
      <c r="EY326" s="124"/>
      <c r="EZ326" s="124"/>
      <c r="FA326" s="124"/>
      <c r="FB326" s="124"/>
      <c r="FC326" s="124"/>
      <c r="FD326" s="124"/>
      <c r="FE326" s="124"/>
      <c r="FF326" s="124"/>
      <c r="FG326" s="124"/>
      <c r="FH326" s="124"/>
      <c r="FI326" s="124"/>
      <c r="FJ326" s="124"/>
      <c r="FK326" s="124"/>
      <c r="FL326" s="124"/>
      <c r="FM326" s="124"/>
      <c r="FN326" s="124"/>
      <c r="FO326" s="124"/>
      <c r="FP326" s="124"/>
      <c r="FQ326" s="124"/>
      <c r="FR326" s="124"/>
      <c r="FS326" s="124"/>
      <c r="FT326" s="124"/>
      <c r="FU326" s="124"/>
      <c r="FV326" s="124"/>
      <c r="FW326" s="124"/>
      <c r="FX326" s="124"/>
      <c r="FY326" s="124"/>
      <c r="FZ326" s="124"/>
      <c r="GA326" s="124"/>
      <c r="GB326" s="124"/>
      <c r="GC326" s="124"/>
      <c r="GD326" s="124"/>
      <c r="GE326" s="124"/>
      <c r="GF326" s="124"/>
      <c r="GG326" s="124"/>
      <c r="GH326" s="124"/>
      <c r="GI326" s="124"/>
      <c r="GJ326" s="124"/>
      <c r="GK326" s="124"/>
      <c r="GL326" s="124"/>
      <c r="GM326" s="124"/>
      <c r="GN326" s="124"/>
      <c r="GO326" s="124"/>
      <c r="GP326" s="124"/>
      <c r="GQ326" s="124"/>
      <c r="GR326" s="124"/>
      <c r="GS326" s="124"/>
      <c r="GT326" s="124"/>
      <c r="GU326" s="124"/>
      <c r="GV326" s="124"/>
      <c r="GW326" s="124"/>
      <c r="GX326" s="124"/>
      <c r="GY326" s="124"/>
      <c r="GZ326" s="124"/>
      <c r="HA326" s="124"/>
      <c r="HB326" s="124"/>
      <c r="HC326" s="124"/>
      <c r="HD326" s="124"/>
      <c r="HE326" s="124"/>
      <c r="HF326" s="124"/>
      <c r="HG326" s="124"/>
      <c r="HH326" s="124"/>
      <c r="HI326" s="124"/>
      <c r="HJ326" s="124"/>
      <c r="HK326" s="124"/>
      <c r="HL326" s="124"/>
      <c r="HM326" s="124"/>
      <c r="HN326" s="124"/>
      <c r="HO326" s="124"/>
      <c r="HP326" s="124"/>
      <c r="HQ326" s="124"/>
      <c r="HR326" s="124"/>
      <c r="HS326" s="124"/>
      <c r="HT326" s="124"/>
      <c r="HU326" s="124"/>
      <c r="HV326" s="124"/>
      <c r="HW326" s="124"/>
      <c r="HX326" s="124"/>
      <c r="HY326" s="124"/>
      <c r="HZ326" s="124"/>
      <c r="IA326" s="124"/>
      <c r="IB326" s="124"/>
      <c r="IC326" s="124"/>
      <c r="ID326" s="124"/>
      <c r="IE326" s="124"/>
      <c r="IF326" s="124"/>
    </row>
    <row r="327" spans="1:240" ht="31.5">
      <c r="A327" s="92">
        <v>11</v>
      </c>
      <c r="B327" s="60" t="s">
        <v>686</v>
      </c>
      <c r="H327" s="71" t="s">
        <v>85</v>
      </c>
      <c r="I327" s="56">
        <v>2017</v>
      </c>
      <c r="J327" s="56">
        <v>2019</v>
      </c>
      <c r="K327" s="460" t="s">
        <v>953</v>
      </c>
      <c r="L327" s="57">
        <v>6000</v>
      </c>
      <c r="M327" s="57">
        <f t="shared" si="49"/>
        <v>6000</v>
      </c>
      <c r="N327" s="57">
        <f t="shared" si="49"/>
        <v>6000</v>
      </c>
      <c r="O327" s="330"/>
      <c r="P327" s="330"/>
      <c r="Q327" s="330"/>
      <c r="R327" s="330"/>
      <c r="S327" s="330"/>
      <c r="T327" s="57">
        <v>500</v>
      </c>
      <c r="U327" s="513" t="s">
        <v>759</v>
      </c>
      <c r="V327" s="581"/>
    </row>
    <row r="328" spans="1:240" ht="31.5">
      <c r="A328" s="92">
        <v>12</v>
      </c>
      <c r="B328" s="72" t="s">
        <v>687</v>
      </c>
      <c r="H328" s="73" t="s">
        <v>101</v>
      </c>
      <c r="I328" s="56">
        <v>2017</v>
      </c>
      <c r="J328" s="56">
        <v>2019</v>
      </c>
      <c r="K328" s="460" t="s">
        <v>954</v>
      </c>
      <c r="L328" s="74">
        <v>6100</v>
      </c>
      <c r="M328" s="59">
        <f t="shared" si="49"/>
        <v>6100</v>
      </c>
      <c r="N328" s="59">
        <f t="shared" si="49"/>
        <v>6100</v>
      </c>
      <c r="O328" s="330"/>
      <c r="P328" s="330"/>
      <c r="Q328" s="330"/>
      <c r="R328" s="330"/>
      <c r="S328" s="330"/>
      <c r="T328" s="57">
        <v>500</v>
      </c>
      <c r="U328" s="513" t="s">
        <v>810</v>
      </c>
      <c r="V328" s="581"/>
    </row>
    <row r="329" spans="1:240" ht="47.25">
      <c r="A329" s="92">
        <v>13</v>
      </c>
      <c r="B329" s="60" t="s">
        <v>688</v>
      </c>
      <c r="H329" s="75" t="s">
        <v>15</v>
      </c>
      <c r="I329" s="69">
        <v>2017</v>
      </c>
      <c r="J329" s="69">
        <v>2019</v>
      </c>
      <c r="K329" s="359" t="s">
        <v>689</v>
      </c>
      <c r="L329" s="57">
        <v>12178</v>
      </c>
      <c r="M329" s="57">
        <v>8873</v>
      </c>
      <c r="N329" s="57">
        <v>8873</v>
      </c>
      <c r="O329" s="330"/>
      <c r="P329" s="330"/>
      <c r="Q329" s="330"/>
      <c r="R329" s="330"/>
      <c r="S329" s="330"/>
      <c r="T329" s="57">
        <v>1000</v>
      </c>
      <c r="U329" s="513" t="s">
        <v>753</v>
      </c>
      <c r="V329" s="581"/>
    </row>
    <row r="330" spans="1:240" ht="31.5">
      <c r="A330" s="92">
        <v>14</v>
      </c>
      <c r="B330" s="67" t="s">
        <v>690</v>
      </c>
      <c r="H330" s="66" t="s">
        <v>15</v>
      </c>
      <c r="I330" s="56">
        <v>2017</v>
      </c>
      <c r="J330" s="56">
        <v>2019</v>
      </c>
      <c r="K330" s="359" t="s">
        <v>691</v>
      </c>
      <c r="L330" s="57">
        <v>8920</v>
      </c>
      <c r="M330" s="59">
        <f>L330</f>
        <v>8920</v>
      </c>
      <c r="N330" s="59">
        <f>M330</f>
        <v>8920</v>
      </c>
      <c r="O330" s="330"/>
      <c r="P330" s="330"/>
      <c r="Q330" s="330"/>
      <c r="R330" s="330"/>
      <c r="S330" s="330"/>
      <c r="T330" s="57">
        <v>1000</v>
      </c>
      <c r="U330" s="513" t="s">
        <v>934</v>
      </c>
      <c r="V330" s="581"/>
    </row>
    <row r="331" spans="1:240" s="78" customFormat="1" ht="31.5">
      <c r="A331" s="92">
        <v>15</v>
      </c>
      <c r="B331" s="60" t="s">
        <v>971</v>
      </c>
      <c r="C331" s="79"/>
      <c r="D331" s="80"/>
      <c r="E331" s="81"/>
      <c r="H331" s="61" t="s">
        <v>692</v>
      </c>
      <c r="I331" s="62">
        <v>2017</v>
      </c>
      <c r="J331" s="64">
        <v>2019</v>
      </c>
      <c r="K331" s="359" t="s">
        <v>693</v>
      </c>
      <c r="L331" s="57">
        <v>14914</v>
      </c>
      <c r="M331" s="57">
        <v>11380</v>
      </c>
      <c r="N331" s="57">
        <v>11380</v>
      </c>
      <c r="O331" s="331"/>
      <c r="P331" s="331"/>
      <c r="Q331" s="331"/>
      <c r="R331" s="332"/>
      <c r="S331" s="332"/>
      <c r="T331" s="57">
        <v>1000</v>
      </c>
      <c r="U331" s="514" t="s">
        <v>751</v>
      </c>
      <c r="V331" s="582"/>
    </row>
    <row r="332" spans="1:240" s="234" customFormat="1" ht="25.5" customHeight="1">
      <c r="A332" s="86" t="s">
        <v>649</v>
      </c>
      <c r="B332" s="87" t="s">
        <v>830</v>
      </c>
      <c r="C332" s="230"/>
      <c r="D332" s="230"/>
      <c r="E332" s="231"/>
      <c r="F332" s="89"/>
      <c r="G332" s="232"/>
      <c r="H332" s="233"/>
      <c r="I332" s="90"/>
      <c r="J332" s="90"/>
      <c r="K332" s="456"/>
      <c r="L332" s="88">
        <f>SUBTOTAL(109,L333:L344)</f>
        <v>59755</v>
      </c>
      <c r="M332" s="88">
        <f t="shared" ref="M332:T332" si="50">SUBTOTAL(109,M333:M344)</f>
        <v>0</v>
      </c>
      <c r="N332" s="88">
        <f t="shared" si="50"/>
        <v>59755</v>
      </c>
      <c r="O332" s="88">
        <f t="shared" si="50"/>
        <v>4200</v>
      </c>
      <c r="P332" s="88">
        <f t="shared" si="50"/>
        <v>3000</v>
      </c>
      <c r="Q332" s="88">
        <f t="shared" si="50"/>
        <v>4200</v>
      </c>
      <c r="R332" s="88">
        <f t="shared" si="50"/>
        <v>9044.9599999999991</v>
      </c>
      <c r="S332" s="88">
        <f t="shared" si="50"/>
        <v>0</v>
      </c>
      <c r="T332" s="88">
        <f t="shared" si="50"/>
        <v>17000</v>
      </c>
      <c r="U332" s="506">
        <v>17000</v>
      </c>
      <c r="V332" s="506"/>
    </row>
    <row r="333" spans="1:240" s="273" customFormat="1" ht="25.5" customHeight="1">
      <c r="A333" s="249" t="s">
        <v>720</v>
      </c>
      <c r="B333" s="257" t="s">
        <v>777</v>
      </c>
      <c r="C333" s="363"/>
      <c r="D333" s="363"/>
      <c r="E333" s="269"/>
      <c r="F333" s="252"/>
      <c r="G333" s="364"/>
      <c r="H333" s="365"/>
      <c r="I333" s="255"/>
      <c r="J333" s="255"/>
      <c r="K333" s="366"/>
      <c r="L333" s="251">
        <f>SUBTOTAL(109,L334:L340)</f>
        <v>39578</v>
      </c>
      <c r="M333" s="251">
        <f t="shared" ref="M333:T333" si="51">SUBTOTAL(109,M334:M340)</f>
        <v>0</v>
      </c>
      <c r="N333" s="251">
        <f t="shared" si="51"/>
        <v>39578</v>
      </c>
      <c r="O333" s="251">
        <f t="shared" si="51"/>
        <v>4200</v>
      </c>
      <c r="P333" s="251">
        <f t="shared" si="51"/>
        <v>3000</v>
      </c>
      <c r="Q333" s="251">
        <f t="shared" si="51"/>
        <v>4200</v>
      </c>
      <c r="R333" s="251">
        <f t="shared" si="51"/>
        <v>3119</v>
      </c>
      <c r="S333" s="251">
        <f t="shared" si="51"/>
        <v>0</v>
      </c>
      <c r="T333" s="251">
        <f t="shared" si="51"/>
        <v>12000</v>
      </c>
      <c r="U333" s="507"/>
      <c r="V333" s="507"/>
    </row>
    <row r="334" spans="1:240" s="91" customFormat="1" ht="31.5">
      <c r="A334" s="92">
        <v>1</v>
      </c>
      <c r="B334" s="114" t="s">
        <v>284</v>
      </c>
      <c r="C334" s="114"/>
      <c r="D334" s="114"/>
      <c r="E334" s="123" t="s">
        <v>107</v>
      </c>
      <c r="F334" s="96" t="s">
        <v>575</v>
      </c>
      <c r="G334" s="96"/>
      <c r="H334" s="36" t="s">
        <v>10</v>
      </c>
      <c r="I334" s="29">
        <v>2016</v>
      </c>
      <c r="J334" s="29">
        <v>2020</v>
      </c>
      <c r="K334" s="173"/>
      <c r="L334" s="58">
        <v>5305</v>
      </c>
      <c r="M334" s="58"/>
      <c r="N334" s="58">
        <v>5305</v>
      </c>
      <c r="O334" s="58">
        <v>1500</v>
      </c>
      <c r="P334" s="58"/>
      <c r="Q334" s="58">
        <v>1500</v>
      </c>
      <c r="R334" s="35"/>
      <c r="S334" s="35"/>
      <c r="T334" s="58">
        <v>500</v>
      </c>
      <c r="U334" s="508" t="s">
        <v>746</v>
      </c>
      <c r="V334" s="578">
        <f>T334+T335+T336+T337+T338+T339+T340+T342+T343+T344</f>
        <v>17000</v>
      </c>
      <c r="W334" s="124"/>
      <c r="X334" s="124"/>
      <c r="Y334" s="124"/>
      <c r="Z334" s="124"/>
      <c r="AA334" s="124"/>
      <c r="AB334" s="124"/>
      <c r="AC334" s="124"/>
      <c r="AD334" s="124"/>
      <c r="AE334" s="124"/>
      <c r="AF334" s="124"/>
      <c r="AG334" s="124"/>
      <c r="AH334" s="124"/>
      <c r="AI334" s="124"/>
      <c r="AJ334" s="124"/>
      <c r="AK334" s="124"/>
      <c r="AL334" s="124"/>
      <c r="AM334" s="124"/>
      <c r="AN334" s="124"/>
      <c r="AO334" s="124"/>
      <c r="AP334" s="124"/>
      <c r="AQ334" s="124"/>
      <c r="AR334" s="124"/>
      <c r="AS334" s="124"/>
      <c r="AT334" s="124"/>
      <c r="AU334" s="124"/>
      <c r="AV334" s="124"/>
      <c r="AW334" s="124"/>
      <c r="AX334" s="124"/>
      <c r="AY334" s="124"/>
      <c r="AZ334" s="124"/>
      <c r="BA334" s="124"/>
      <c r="BB334" s="124"/>
      <c r="BC334" s="124"/>
      <c r="BD334" s="124"/>
      <c r="BE334" s="124"/>
      <c r="BF334" s="124"/>
      <c r="BG334" s="124"/>
      <c r="BH334" s="124"/>
      <c r="BI334" s="124"/>
      <c r="BJ334" s="124"/>
      <c r="BK334" s="124"/>
      <c r="BL334" s="124"/>
      <c r="BM334" s="124"/>
      <c r="BN334" s="124"/>
      <c r="BO334" s="124"/>
      <c r="BP334" s="124"/>
      <c r="BQ334" s="124"/>
      <c r="BR334" s="124"/>
      <c r="BS334" s="124"/>
      <c r="BT334" s="124"/>
      <c r="BU334" s="124"/>
      <c r="BV334" s="124"/>
      <c r="BW334" s="124"/>
      <c r="BX334" s="124"/>
      <c r="BY334" s="124"/>
      <c r="BZ334" s="124"/>
      <c r="CA334" s="124"/>
      <c r="CB334" s="124"/>
      <c r="CC334" s="124"/>
      <c r="CD334" s="124"/>
      <c r="CE334" s="124"/>
      <c r="CF334" s="124"/>
      <c r="CG334" s="124"/>
      <c r="CH334" s="124"/>
      <c r="CI334" s="124"/>
      <c r="CJ334" s="124"/>
      <c r="CK334" s="124"/>
      <c r="CL334" s="124"/>
      <c r="CM334" s="124"/>
      <c r="CN334" s="124"/>
      <c r="CO334" s="124"/>
      <c r="CP334" s="124"/>
      <c r="CQ334" s="124"/>
      <c r="CR334" s="124"/>
      <c r="CS334" s="124"/>
      <c r="CT334" s="124"/>
      <c r="CU334" s="124"/>
      <c r="CV334" s="124"/>
      <c r="CW334" s="124"/>
      <c r="CX334" s="124"/>
      <c r="CY334" s="124"/>
      <c r="CZ334" s="124"/>
      <c r="DA334" s="124"/>
      <c r="DB334" s="124"/>
      <c r="DC334" s="124"/>
      <c r="DD334" s="124"/>
      <c r="DE334" s="124"/>
      <c r="DF334" s="124"/>
      <c r="DG334" s="124"/>
      <c r="DH334" s="124"/>
      <c r="DI334" s="124"/>
      <c r="DJ334" s="124"/>
      <c r="DK334" s="124"/>
      <c r="DL334" s="124"/>
      <c r="DM334" s="124"/>
      <c r="DN334" s="124"/>
      <c r="DO334" s="124"/>
      <c r="DP334" s="124"/>
      <c r="DQ334" s="124"/>
      <c r="DR334" s="124"/>
      <c r="DS334" s="124"/>
      <c r="DT334" s="124"/>
      <c r="DU334" s="124"/>
      <c r="DV334" s="124"/>
      <c r="DW334" s="124"/>
      <c r="DX334" s="124"/>
      <c r="DY334" s="124"/>
      <c r="DZ334" s="124"/>
      <c r="EA334" s="124"/>
      <c r="EB334" s="124"/>
      <c r="EC334" s="124"/>
      <c r="ED334" s="124"/>
      <c r="EE334" s="124"/>
      <c r="EF334" s="124"/>
      <c r="EG334" s="124"/>
      <c r="EH334" s="124"/>
      <c r="EI334" s="124"/>
      <c r="EJ334" s="124"/>
      <c r="EK334" s="124"/>
      <c r="EL334" s="124"/>
      <c r="EM334" s="124"/>
      <c r="EN334" s="124"/>
      <c r="EO334" s="124"/>
      <c r="EP334" s="124"/>
      <c r="EQ334" s="124"/>
      <c r="ER334" s="124"/>
      <c r="ES334" s="124"/>
      <c r="ET334" s="124"/>
      <c r="EU334" s="124"/>
      <c r="EV334" s="124"/>
      <c r="EW334" s="124"/>
      <c r="EX334" s="124"/>
      <c r="EY334" s="124"/>
      <c r="EZ334" s="124"/>
      <c r="FA334" s="124"/>
      <c r="FB334" s="124"/>
      <c r="FC334" s="124"/>
      <c r="FD334" s="124"/>
      <c r="FE334" s="124"/>
      <c r="FF334" s="124"/>
      <c r="FG334" s="124"/>
      <c r="FH334" s="124"/>
      <c r="FI334" s="124"/>
      <c r="FJ334" s="124"/>
      <c r="FK334" s="124"/>
      <c r="FL334" s="124"/>
      <c r="FM334" s="124"/>
      <c r="FN334" s="124"/>
      <c r="FO334" s="124"/>
      <c r="FP334" s="124"/>
      <c r="FQ334" s="124"/>
      <c r="FR334" s="124"/>
      <c r="FS334" s="124"/>
      <c r="FT334" s="124"/>
      <c r="FU334" s="124"/>
      <c r="FV334" s="124"/>
      <c r="FW334" s="124"/>
      <c r="FX334" s="124"/>
      <c r="FY334" s="124"/>
      <c r="FZ334" s="124"/>
      <c r="GA334" s="124"/>
      <c r="GB334" s="124"/>
      <c r="GC334" s="124"/>
      <c r="GD334" s="124"/>
      <c r="GE334" s="124"/>
      <c r="GF334" s="124"/>
      <c r="GG334" s="124"/>
      <c r="GH334" s="124"/>
      <c r="GI334" s="124"/>
      <c r="GJ334" s="124"/>
      <c r="GK334" s="124"/>
      <c r="GL334" s="124"/>
      <c r="GM334" s="124"/>
      <c r="GN334" s="124"/>
      <c r="GO334" s="124"/>
      <c r="GP334" s="124"/>
      <c r="GQ334" s="124"/>
      <c r="GR334" s="124"/>
      <c r="GS334" s="124"/>
      <c r="GT334" s="124"/>
      <c r="GU334" s="124"/>
      <c r="GV334" s="124"/>
      <c r="GW334" s="124"/>
      <c r="GX334" s="124"/>
      <c r="GY334" s="124"/>
      <c r="GZ334" s="124"/>
      <c r="HA334" s="124"/>
      <c r="HB334" s="124"/>
      <c r="HC334" s="124"/>
      <c r="HD334" s="124"/>
      <c r="HE334" s="124"/>
      <c r="HF334" s="124"/>
      <c r="HG334" s="124"/>
      <c r="HH334" s="124"/>
      <c r="HI334" s="124"/>
      <c r="HJ334" s="124"/>
      <c r="HK334" s="124"/>
      <c r="HL334" s="124"/>
      <c r="HM334" s="124"/>
      <c r="HN334" s="124"/>
      <c r="HO334" s="124"/>
      <c r="HP334" s="124"/>
      <c r="HQ334" s="124"/>
      <c r="HR334" s="124"/>
      <c r="HS334" s="124"/>
      <c r="HT334" s="124"/>
      <c r="HU334" s="124"/>
      <c r="HV334" s="124"/>
      <c r="HW334" s="124"/>
      <c r="HX334" s="124"/>
      <c r="HY334" s="124"/>
      <c r="HZ334" s="124"/>
      <c r="IA334" s="124"/>
      <c r="IB334" s="124"/>
      <c r="IC334" s="124"/>
      <c r="ID334" s="124"/>
      <c r="IE334" s="124"/>
      <c r="IF334" s="124"/>
    </row>
    <row r="335" spans="1:240" s="120" customFormat="1" ht="31.5">
      <c r="A335" s="37">
        <v>2</v>
      </c>
      <c r="B335" s="108" t="s">
        <v>287</v>
      </c>
      <c r="C335" s="108"/>
      <c r="D335" s="125"/>
      <c r="E335" s="333" t="s">
        <v>161</v>
      </c>
      <c r="F335" s="334" t="s">
        <v>575</v>
      </c>
      <c r="G335" s="334"/>
      <c r="H335" s="164" t="s">
        <v>95</v>
      </c>
      <c r="I335" s="39">
        <v>2016</v>
      </c>
      <c r="J335" s="39">
        <v>2018</v>
      </c>
      <c r="K335" s="335" t="s">
        <v>288</v>
      </c>
      <c r="L335" s="336">
        <v>4358</v>
      </c>
      <c r="M335" s="336"/>
      <c r="N335" s="336">
        <v>4358</v>
      </c>
      <c r="O335" s="337">
        <v>1860</v>
      </c>
      <c r="P335" s="337"/>
      <c r="Q335" s="337">
        <f>O335</f>
        <v>1860</v>
      </c>
      <c r="R335" s="337">
        <v>2063</v>
      </c>
      <c r="S335" s="337"/>
      <c r="T335" s="337">
        <v>500</v>
      </c>
      <c r="U335" s="337" t="s">
        <v>762</v>
      </c>
      <c r="V335" s="583"/>
      <c r="W335" s="124"/>
      <c r="X335" s="124"/>
      <c r="Y335" s="124"/>
      <c r="Z335" s="124"/>
      <c r="AA335" s="124"/>
      <c r="AB335" s="124"/>
      <c r="AC335" s="124"/>
      <c r="AD335" s="124"/>
      <c r="AE335" s="124"/>
      <c r="AF335" s="124"/>
      <c r="AG335" s="124"/>
      <c r="AH335" s="124"/>
      <c r="AI335" s="124"/>
      <c r="AJ335" s="124"/>
      <c r="AK335" s="124"/>
      <c r="AL335" s="124"/>
      <c r="AM335" s="124"/>
      <c r="AN335" s="124"/>
      <c r="AO335" s="124"/>
      <c r="AP335" s="124"/>
      <c r="AQ335" s="124"/>
      <c r="AR335" s="124"/>
      <c r="AS335" s="124"/>
      <c r="AT335" s="124"/>
      <c r="AU335" s="124"/>
      <c r="AV335" s="124"/>
      <c r="AW335" s="124"/>
      <c r="AX335" s="124"/>
      <c r="AY335" s="124"/>
      <c r="AZ335" s="124"/>
      <c r="BA335" s="124"/>
      <c r="BB335" s="124"/>
      <c r="BC335" s="124"/>
      <c r="BD335" s="124"/>
      <c r="BE335" s="124"/>
      <c r="BF335" s="124"/>
      <c r="BG335" s="124"/>
      <c r="BH335" s="124"/>
      <c r="BI335" s="124"/>
      <c r="BJ335" s="124"/>
      <c r="BK335" s="124"/>
      <c r="BL335" s="124"/>
      <c r="BM335" s="124"/>
      <c r="BN335" s="124"/>
      <c r="BO335" s="124"/>
      <c r="BP335" s="124"/>
      <c r="BQ335" s="124"/>
      <c r="BR335" s="124"/>
      <c r="BS335" s="124"/>
      <c r="BT335" s="124"/>
      <c r="BU335" s="124"/>
      <c r="BV335" s="124"/>
      <c r="BW335" s="124"/>
      <c r="BX335" s="124"/>
      <c r="BY335" s="124"/>
      <c r="BZ335" s="124"/>
      <c r="CA335" s="124"/>
      <c r="CB335" s="124"/>
      <c r="CC335" s="124"/>
      <c r="CD335" s="124"/>
      <c r="CE335" s="124"/>
      <c r="CF335" s="124"/>
      <c r="CG335" s="124"/>
      <c r="CH335" s="124"/>
      <c r="CI335" s="124"/>
      <c r="CJ335" s="124"/>
      <c r="CK335" s="124"/>
      <c r="CL335" s="124"/>
      <c r="CM335" s="124"/>
      <c r="CN335" s="124"/>
      <c r="CO335" s="124"/>
      <c r="CP335" s="124"/>
      <c r="CQ335" s="124"/>
      <c r="CR335" s="124"/>
      <c r="CS335" s="124"/>
      <c r="CT335" s="124"/>
      <c r="CU335" s="124"/>
      <c r="CV335" s="124"/>
      <c r="CW335" s="124"/>
      <c r="CX335" s="124"/>
      <c r="CY335" s="124"/>
      <c r="CZ335" s="124"/>
      <c r="DA335" s="124"/>
      <c r="DB335" s="124"/>
      <c r="DC335" s="124"/>
      <c r="DD335" s="124"/>
      <c r="DE335" s="124"/>
      <c r="DF335" s="124"/>
      <c r="DG335" s="124"/>
      <c r="DH335" s="124"/>
      <c r="DI335" s="124"/>
      <c r="DJ335" s="124"/>
      <c r="DK335" s="124"/>
      <c r="DL335" s="124"/>
      <c r="DM335" s="124"/>
      <c r="DN335" s="124"/>
      <c r="DO335" s="124"/>
      <c r="DP335" s="124"/>
      <c r="DQ335" s="124"/>
      <c r="DR335" s="124"/>
      <c r="DS335" s="124"/>
      <c r="DT335" s="124"/>
      <c r="DU335" s="124"/>
      <c r="DV335" s="124"/>
      <c r="DW335" s="124"/>
      <c r="DX335" s="124"/>
      <c r="DY335" s="124"/>
      <c r="DZ335" s="124"/>
      <c r="EA335" s="124"/>
      <c r="EB335" s="124"/>
      <c r="EC335" s="124"/>
      <c r="ED335" s="124"/>
      <c r="EE335" s="124"/>
      <c r="EF335" s="124"/>
      <c r="EG335" s="124"/>
      <c r="EH335" s="124"/>
      <c r="EI335" s="124"/>
      <c r="EJ335" s="124"/>
      <c r="EK335" s="124"/>
      <c r="EL335" s="124"/>
      <c r="EM335" s="124"/>
      <c r="EN335" s="124"/>
      <c r="EO335" s="124"/>
      <c r="EP335" s="124"/>
      <c r="EQ335" s="124"/>
      <c r="ER335" s="124"/>
      <c r="ES335" s="124"/>
      <c r="ET335" s="124"/>
      <c r="EU335" s="124"/>
      <c r="EV335" s="124"/>
      <c r="EW335" s="124"/>
      <c r="EX335" s="124"/>
      <c r="EY335" s="124"/>
      <c r="EZ335" s="124"/>
      <c r="FA335" s="124"/>
      <c r="FB335" s="124"/>
      <c r="FC335" s="124"/>
      <c r="FD335" s="124"/>
      <c r="FE335" s="124"/>
      <c r="FF335" s="124"/>
      <c r="FG335" s="124"/>
      <c r="FH335" s="124"/>
      <c r="FI335" s="124"/>
      <c r="FJ335" s="124"/>
      <c r="FK335" s="124"/>
      <c r="FL335" s="124"/>
      <c r="FM335" s="124"/>
      <c r="FN335" s="124"/>
      <c r="FO335" s="124"/>
      <c r="FP335" s="124"/>
      <c r="FQ335" s="124"/>
      <c r="FR335" s="124"/>
      <c r="FS335" s="124"/>
      <c r="FT335" s="124"/>
      <c r="FU335" s="124"/>
      <c r="FV335" s="124"/>
      <c r="FW335" s="124"/>
      <c r="FX335" s="124"/>
      <c r="FY335" s="124"/>
      <c r="FZ335" s="124"/>
      <c r="GA335" s="124"/>
      <c r="GB335" s="124"/>
      <c r="GC335" s="124"/>
      <c r="GD335" s="124"/>
      <c r="GE335" s="124"/>
      <c r="GF335" s="124"/>
      <c r="GG335" s="124"/>
      <c r="GH335" s="124"/>
      <c r="GI335" s="124"/>
      <c r="GJ335" s="124"/>
      <c r="GK335" s="124"/>
      <c r="GL335" s="124"/>
      <c r="GM335" s="124"/>
      <c r="GN335" s="124"/>
      <c r="GO335" s="124"/>
      <c r="GP335" s="124"/>
      <c r="GQ335" s="124"/>
      <c r="GR335" s="124"/>
      <c r="GS335" s="124"/>
      <c r="GT335" s="124"/>
      <c r="GU335" s="124"/>
      <c r="GV335" s="124"/>
      <c r="GW335" s="124"/>
      <c r="GX335" s="124"/>
      <c r="GY335" s="124"/>
      <c r="GZ335" s="124"/>
      <c r="HA335" s="124"/>
      <c r="HB335" s="124"/>
      <c r="HC335" s="124"/>
      <c r="HD335" s="124"/>
      <c r="HE335" s="124"/>
      <c r="HF335" s="124"/>
      <c r="HG335" s="124"/>
      <c r="HH335" s="124"/>
      <c r="HI335" s="124"/>
      <c r="HJ335" s="124"/>
      <c r="HK335" s="124"/>
      <c r="HL335" s="124"/>
      <c r="HM335" s="124"/>
      <c r="HN335" s="124"/>
      <c r="HO335" s="124"/>
      <c r="HP335" s="124"/>
      <c r="HQ335" s="124"/>
      <c r="HR335" s="124"/>
      <c r="HS335" s="124"/>
      <c r="HT335" s="124"/>
      <c r="HU335" s="124"/>
      <c r="HV335" s="124"/>
      <c r="HW335" s="124"/>
      <c r="HX335" s="124"/>
      <c r="HY335" s="124"/>
      <c r="HZ335" s="124"/>
      <c r="IA335" s="124"/>
      <c r="IB335" s="124"/>
      <c r="IC335" s="124"/>
      <c r="ID335" s="124"/>
      <c r="IE335" s="124"/>
      <c r="IF335" s="124"/>
    </row>
    <row r="336" spans="1:240" s="120" customFormat="1" ht="42" customHeight="1">
      <c r="A336" s="92">
        <v>3</v>
      </c>
      <c r="B336" s="108" t="s">
        <v>289</v>
      </c>
      <c r="C336" s="238" t="s">
        <v>658</v>
      </c>
      <c r="D336" s="125">
        <v>1885</v>
      </c>
      <c r="E336" s="333" t="s">
        <v>161</v>
      </c>
      <c r="F336" s="334" t="s">
        <v>575</v>
      </c>
      <c r="G336" s="334"/>
      <c r="H336" s="36" t="s">
        <v>10</v>
      </c>
      <c r="I336" s="39">
        <v>2016</v>
      </c>
      <c r="J336" s="39">
        <v>2018</v>
      </c>
      <c r="K336" s="335" t="s">
        <v>290</v>
      </c>
      <c r="L336" s="336">
        <v>2107</v>
      </c>
      <c r="M336" s="336"/>
      <c r="N336" s="336">
        <v>2107</v>
      </c>
      <c r="O336" s="337">
        <v>840</v>
      </c>
      <c r="P336" s="337"/>
      <c r="Q336" s="337">
        <v>840</v>
      </c>
      <c r="R336" s="337">
        <v>1056</v>
      </c>
      <c r="S336" s="337"/>
      <c r="T336" s="337">
        <v>500</v>
      </c>
      <c r="U336" s="337" t="s">
        <v>763</v>
      </c>
      <c r="V336" s="583"/>
      <c r="W336" s="124"/>
      <c r="X336" s="124"/>
      <c r="Y336" s="124"/>
      <c r="Z336" s="124"/>
      <c r="AA336" s="124"/>
      <c r="AB336" s="124"/>
      <c r="AC336" s="124"/>
      <c r="AD336" s="124"/>
      <c r="AE336" s="124"/>
      <c r="AF336" s="124"/>
      <c r="AG336" s="124"/>
      <c r="AH336" s="124"/>
      <c r="AI336" s="124"/>
      <c r="AJ336" s="124"/>
      <c r="AK336" s="124"/>
      <c r="AL336" s="124"/>
      <c r="AM336" s="124"/>
      <c r="AN336" s="124"/>
      <c r="AO336" s="124"/>
      <c r="AP336" s="124"/>
      <c r="AQ336" s="124"/>
      <c r="AR336" s="124"/>
      <c r="AS336" s="124"/>
      <c r="AT336" s="124"/>
      <c r="AU336" s="124"/>
      <c r="AV336" s="124"/>
      <c r="AW336" s="124"/>
      <c r="AX336" s="124"/>
      <c r="AY336" s="124"/>
      <c r="AZ336" s="124"/>
      <c r="BA336" s="124"/>
      <c r="BB336" s="124"/>
      <c r="BC336" s="124"/>
      <c r="BD336" s="124"/>
      <c r="BE336" s="124"/>
      <c r="BF336" s="124"/>
      <c r="BG336" s="124"/>
      <c r="BH336" s="124"/>
      <c r="BI336" s="124"/>
      <c r="BJ336" s="124"/>
      <c r="BK336" s="124"/>
      <c r="BL336" s="124"/>
      <c r="BM336" s="124"/>
      <c r="BN336" s="124"/>
      <c r="BO336" s="124"/>
      <c r="BP336" s="124"/>
      <c r="BQ336" s="124"/>
      <c r="BR336" s="124"/>
      <c r="BS336" s="124"/>
      <c r="BT336" s="124"/>
      <c r="BU336" s="124"/>
      <c r="BV336" s="124"/>
      <c r="BW336" s="124"/>
      <c r="BX336" s="124"/>
      <c r="BY336" s="124"/>
      <c r="BZ336" s="124"/>
      <c r="CA336" s="124"/>
      <c r="CB336" s="124"/>
      <c r="CC336" s="124"/>
      <c r="CD336" s="124"/>
      <c r="CE336" s="124"/>
      <c r="CF336" s="124"/>
      <c r="CG336" s="124"/>
      <c r="CH336" s="124"/>
      <c r="CI336" s="124"/>
      <c r="CJ336" s="124"/>
      <c r="CK336" s="124"/>
      <c r="CL336" s="124"/>
      <c r="CM336" s="124"/>
      <c r="CN336" s="124"/>
      <c r="CO336" s="124"/>
      <c r="CP336" s="124"/>
      <c r="CQ336" s="124"/>
      <c r="CR336" s="124"/>
      <c r="CS336" s="124"/>
      <c r="CT336" s="124"/>
      <c r="CU336" s="124"/>
      <c r="CV336" s="124"/>
      <c r="CW336" s="124"/>
      <c r="CX336" s="124"/>
      <c r="CY336" s="124"/>
      <c r="CZ336" s="124"/>
      <c r="DA336" s="124"/>
      <c r="DB336" s="124"/>
      <c r="DC336" s="124"/>
      <c r="DD336" s="124"/>
      <c r="DE336" s="124"/>
      <c r="DF336" s="124"/>
      <c r="DG336" s="124"/>
      <c r="DH336" s="124"/>
      <c r="DI336" s="124"/>
      <c r="DJ336" s="124"/>
      <c r="DK336" s="124"/>
      <c r="DL336" s="124"/>
      <c r="DM336" s="124"/>
      <c r="DN336" s="124"/>
      <c r="DO336" s="124"/>
      <c r="DP336" s="124"/>
      <c r="DQ336" s="124"/>
      <c r="DR336" s="124"/>
      <c r="DS336" s="124"/>
      <c r="DT336" s="124"/>
      <c r="DU336" s="124"/>
      <c r="DV336" s="124"/>
      <c r="DW336" s="124"/>
      <c r="DX336" s="124"/>
      <c r="DY336" s="124"/>
      <c r="DZ336" s="124"/>
      <c r="EA336" s="124"/>
      <c r="EB336" s="124"/>
      <c r="EC336" s="124"/>
      <c r="ED336" s="124"/>
      <c r="EE336" s="124"/>
      <c r="EF336" s="124"/>
      <c r="EG336" s="124"/>
      <c r="EH336" s="124"/>
      <c r="EI336" s="124"/>
      <c r="EJ336" s="124"/>
      <c r="EK336" s="124"/>
      <c r="EL336" s="124"/>
      <c r="EM336" s="124"/>
      <c r="EN336" s="124"/>
      <c r="EO336" s="124"/>
      <c r="EP336" s="124"/>
      <c r="EQ336" s="124"/>
      <c r="ER336" s="124"/>
      <c r="ES336" s="124"/>
      <c r="ET336" s="124"/>
      <c r="EU336" s="124"/>
      <c r="EV336" s="124"/>
      <c r="EW336" s="124"/>
      <c r="EX336" s="124"/>
      <c r="EY336" s="124"/>
      <c r="EZ336" s="124"/>
      <c r="FA336" s="124"/>
      <c r="FB336" s="124"/>
      <c r="FC336" s="124"/>
      <c r="FD336" s="124"/>
      <c r="FE336" s="124"/>
      <c r="FF336" s="124"/>
      <c r="FG336" s="124"/>
      <c r="FH336" s="124"/>
      <c r="FI336" s="124"/>
      <c r="FJ336" s="124"/>
      <c r="FK336" s="124"/>
      <c r="FL336" s="124"/>
      <c r="FM336" s="124"/>
      <c r="FN336" s="124"/>
      <c r="FO336" s="124"/>
      <c r="FP336" s="124"/>
      <c r="FQ336" s="124"/>
      <c r="FR336" s="124"/>
      <c r="FS336" s="124"/>
      <c r="FT336" s="124"/>
      <c r="FU336" s="124"/>
      <c r="FV336" s="124"/>
      <c r="FW336" s="124"/>
      <c r="FX336" s="124"/>
      <c r="FY336" s="124"/>
      <c r="FZ336" s="124"/>
      <c r="GA336" s="124"/>
      <c r="GB336" s="124"/>
      <c r="GC336" s="124"/>
      <c r="GD336" s="124"/>
      <c r="GE336" s="124"/>
      <c r="GF336" s="124"/>
      <c r="GG336" s="124"/>
      <c r="GH336" s="124"/>
      <c r="GI336" s="124"/>
      <c r="GJ336" s="124"/>
      <c r="GK336" s="124"/>
      <c r="GL336" s="124"/>
      <c r="GM336" s="124"/>
      <c r="GN336" s="124"/>
      <c r="GO336" s="124"/>
      <c r="GP336" s="124"/>
      <c r="GQ336" s="124"/>
      <c r="GR336" s="124"/>
      <c r="GS336" s="124"/>
      <c r="GT336" s="124"/>
      <c r="GU336" s="124"/>
      <c r="GV336" s="124"/>
      <c r="GW336" s="124"/>
      <c r="GX336" s="124"/>
      <c r="GY336" s="124"/>
      <c r="GZ336" s="124"/>
      <c r="HA336" s="124"/>
      <c r="HB336" s="124"/>
      <c r="HC336" s="124"/>
      <c r="HD336" s="124"/>
      <c r="HE336" s="124"/>
      <c r="HF336" s="124"/>
      <c r="HG336" s="124"/>
      <c r="HH336" s="124"/>
      <c r="HI336" s="124"/>
      <c r="HJ336" s="124"/>
      <c r="HK336" s="124"/>
      <c r="HL336" s="124"/>
      <c r="HM336" s="124"/>
      <c r="HN336" s="124"/>
      <c r="HO336" s="124"/>
      <c r="HP336" s="124"/>
      <c r="HQ336" s="124"/>
      <c r="HR336" s="124"/>
      <c r="HS336" s="124"/>
      <c r="HT336" s="124"/>
      <c r="HU336" s="124"/>
      <c r="HV336" s="124"/>
      <c r="HW336" s="124"/>
      <c r="HX336" s="124"/>
      <c r="HY336" s="124"/>
      <c r="HZ336" s="124"/>
      <c r="IA336" s="124"/>
      <c r="IB336" s="124"/>
      <c r="IC336" s="124"/>
      <c r="ID336" s="124"/>
      <c r="IE336" s="124"/>
      <c r="IF336" s="124"/>
    </row>
    <row r="337" spans="1:240" s="278" customFormat="1" ht="47.25">
      <c r="A337" s="37">
        <v>4</v>
      </c>
      <c r="B337" s="338" t="s">
        <v>264</v>
      </c>
      <c r="C337" s="339" t="s">
        <v>101</v>
      </c>
      <c r="D337" s="340">
        <v>2016</v>
      </c>
      <c r="E337" s="341" t="s">
        <v>674</v>
      </c>
      <c r="F337" s="339" t="s">
        <v>265</v>
      </c>
      <c r="G337" s="342">
        <v>8900</v>
      </c>
      <c r="H337" s="55" t="s">
        <v>101</v>
      </c>
      <c r="I337" s="39">
        <v>2016</v>
      </c>
      <c r="J337" s="39">
        <v>2018</v>
      </c>
      <c r="K337" s="180" t="s">
        <v>265</v>
      </c>
      <c r="L337" s="342">
        <v>8900</v>
      </c>
      <c r="M337" s="342"/>
      <c r="N337" s="342">
        <v>8900</v>
      </c>
      <c r="O337" s="342"/>
      <c r="P337" s="342">
        <v>3000</v>
      </c>
      <c r="Q337" s="322"/>
      <c r="R337" s="322"/>
      <c r="S337" s="322"/>
      <c r="T337" s="342">
        <v>3000</v>
      </c>
      <c r="U337" s="337" t="s">
        <v>810</v>
      </c>
      <c r="V337" s="343"/>
    </row>
    <row r="338" spans="1:240" s="278" customFormat="1" ht="31.5">
      <c r="A338" s="92">
        <v>5</v>
      </c>
      <c r="B338" s="144" t="s">
        <v>270</v>
      </c>
      <c r="C338" s="339"/>
      <c r="D338" s="340"/>
      <c r="E338" s="341"/>
      <c r="F338" s="339"/>
      <c r="G338" s="342"/>
      <c r="H338" s="55" t="s">
        <v>101</v>
      </c>
      <c r="I338" s="39">
        <v>2016</v>
      </c>
      <c r="J338" s="39">
        <v>2018</v>
      </c>
      <c r="K338" s="180" t="s">
        <v>271</v>
      </c>
      <c r="L338" s="342">
        <v>6508</v>
      </c>
      <c r="M338" s="342"/>
      <c r="N338" s="342">
        <v>6508</v>
      </c>
      <c r="O338" s="342"/>
      <c r="P338" s="342"/>
      <c r="Q338" s="322"/>
      <c r="R338" s="322"/>
      <c r="S338" s="322"/>
      <c r="T338" s="342">
        <v>3000</v>
      </c>
      <c r="U338" s="337" t="s">
        <v>957</v>
      </c>
      <c r="V338" s="343"/>
    </row>
    <row r="339" spans="1:240" s="278" customFormat="1" ht="31.5">
      <c r="A339" s="37">
        <v>6</v>
      </c>
      <c r="B339" s="144" t="s">
        <v>274</v>
      </c>
      <c r="C339" s="339"/>
      <c r="D339" s="340"/>
      <c r="E339" s="341"/>
      <c r="F339" s="339"/>
      <c r="G339" s="342"/>
      <c r="H339" s="28" t="s">
        <v>24</v>
      </c>
      <c r="I339" s="344">
        <v>2016</v>
      </c>
      <c r="J339" s="345" t="s">
        <v>674</v>
      </c>
      <c r="K339" s="180" t="s">
        <v>275</v>
      </c>
      <c r="L339" s="342">
        <v>2900</v>
      </c>
      <c r="M339" s="342"/>
      <c r="N339" s="342">
        <v>2900</v>
      </c>
      <c r="O339" s="342"/>
      <c r="P339" s="342"/>
      <c r="Q339" s="322"/>
      <c r="R339" s="322"/>
      <c r="S339" s="322"/>
      <c r="T339" s="342">
        <v>1000</v>
      </c>
      <c r="U339" s="337" t="s">
        <v>913</v>
      </c>
      <c r="V339" s="343"/>
    </row>
    <row r="340" spans="1:240" s="278" customFormat="1" ht="31.5">
      <c r="A340" s="92">
        <v>7</v>
      </c>
      <c r="B340" s="144" t="s">
        <v>612</v>
      </c>
      <c r="C340" s="339"/>
      <c r="D340" s="340"/>
      <c r="E340" s="341"/>
      <c r="F340" s="339"/>
      <c r="G340" s="342"/>
      <c r="H340" s="55" t="s">
        <v>101</v>
      </c>
      <c r="I340" s="39">
        <v>2016</v>
      </c>
      <c r="J340" s="39">
        <v>2018</v>
      </c>
      <c r="K340" s="186" t="s">
        <v>613</v>
      </c>
      <c r="L340" s="342">
        <v>9500</v>
      </c>
      <c r="M340" s="342"/>
      <c r="N340" s="342">
        <f>L340</f>
        <v>9500</v>
      </c>
      <c r="O340" s="342"/>
      <c r="P340" s="342"/>
      <c r="Q340" s="322"/>
      <c r="R340" s="322"/>
      <c r="S340" s="322"/>
      <c r="T340" s="342">
        <v>3500</v>
      </c>
      <c r="U340" s="337" t="s">
        <v>810</v>
      </c>
      <c r="V340" s="343"/>
    </row>
    <row r="341" spans="1:240" s="373" customFormat="1" ht="24.75" customHeight="1">
      <c r="A341" s="249" t="s">
        <v>721</v>
      </c>
      <c r="B341" s="346" t="s">
        <v>778</v>
      </c>
      <c r="C341" s="367"/>
      <c r="D341" s="368"/>
      <c r="E341" s="369"/>
      <c r="F341" s="367"/>
      <c r="G341" s="370"/>
      <c r="H341" s="371"/>
      <c r="I341" s="255"/>
      <c r="J341" s="255"/>
      <c r="K341" s="458"/>
      <c r="L341" s="251">
        <f>SUBTOTAL(109,L342:L344)</f>
        <v>20177</v>
      </c>
      <c r="M341" s="251">
        <f t="shared" ref="M341:T341" si="52">SUBTOTAL(109,M342:M344)</f>
        <v>0</v>
      </c>
      <c r="N341" s="251">
        <f t="shared" si="52"/>
        <v>20177</v>
      </c>
      <c r="O341" s="251">
        <f t="shared" si="52"/>
        <v>0</v>
      </c>
      <c r="P341" s="251">
        <f t="shared" si="52"/>
        <v>0</v>
      </c>
      <c r="Q341" s="251">
        <f t="shared" si="52"/>
        <v>0</v>
      </c>
      <c r="R341" s="251">
        <f t="shared" si="52"/>
        <v>5925.96</v>
      </c>
      <c r="S341" s="251">
        <f t="shared" si="52"/>
        <v>0</v>
      </c>
      <c r="T341" s="251">
        <f t="shared" si="52"/>
        <v>5000</v>
      </c>
      <c r="U341" s="515"/>
      <c r="V341" s="372"/>
    </row>
    <row r="342" spans="1:240" s="278" customFormat="1" ht="31.5">
      <c r="A342" s="37">
        <v>1</v>
      </c>
      <c r="B342" s="11" t="s">
        <v>294</v>
      </c>
      <c r="C342" s="339"/>
      <c r="D342" s="340"/>
      <c r="E342" s="341"/>
      <c r="F342" s="339"/>
      <c r="G342" s="342"/>
      <c r="H342" s="55" t="s">
        <v>10</v>
      </c>
      <c r="I342" s="39">
        <v>2017</v>
      </c>
      <c r="J342" s="39">
        <v>2018</v>
      </c>
      <c r="K342" s="459" t="s">
        <v>657</v>
      </c>
      <c r="L342" s="342">
        <v>3190</v>
      </c>
      <c r="M342" s="342"/>
      <c r="N342" s="342">
        <v>3190</v>
      </c>
      <c r="O342" s="342"/>
      <c r="P342" s="342"/>
      <c r="Q342" s="322"/>
      <c r="R342" s="322"/>
      <c r="S342" s="322"/>
      <c r="T342" s="342">
        <v>2000</v>
      </c>
      <c r="U342" s="337" t="s">
        <v>926</v>
      </c>
      <c r="V342" s="343"/>
    </row>
    <row r="343" spans="1:240" s="278" customFormat="1" ht="47.25">
      <c r="A343" s="37">
        <v>2</v>
      </c>
      <c r="B343" s="11" t="s">
        <v>927</v>
      </c>
      <c r="C343" s="339"/>
      <c r="D343" s="340"/>
      <c r="E343" s="341"/>
      <c r="F343" s="339"/>
      <c r="G343" s="342"/>
      <c r="H343" s="55" t="s">
        <v>10</v>
      </c>
      <c r="I343" s="39">
        <v>2017</v>
      </c>
      <c r="J343" s="39">
        <v>2018</v>
      </c>
      <c r="K343" s="459" t="s">
        <v>295</v>
      </c>
      <c r="L343" s="342">
        <v>4784</v>
      </c>
      <c r="M343" s="342"/>
      <c r="N343" s="342">
        <f>L343</f>
        <v>4784</v>
      </c>
      <c r="O343" s="342"/>
      <c r="P343" s="342"/>
      <c r="Q343" s="322"/>
      <c r="R343" s="322"/>
      <c r="S343" s="322"/>
      <c r="T343" s="342">
        <v>2000</v>
      </c>
      <c r="U343" s="337" t="s">
        <v>749</v>
      </c>
      <c r="V343" s="343"/>
    </row>
    <row r="344" spans="1:240" s="101" customFormat="1" ht="63">
      <c r="A344" s="92">
        <v>3</v>
      </c>
      <c r="B344" s="356" t="s">
        <v>296</v>
      </c>
      <c r="C344" s="357"/>
      <c r="D344" s="358"/>
      <c r="E344" s="123" t="s">
        <v>71</v>
      </c>
      <c r="F344" s="96" t="s">
        <v>575</v>
      </c>
      <c r="G344" s="96"/>
      <c r="H344" s="25" t="s">
        <v>10</v>
      </c>
      <c r="I344" s="29">
        <v>2017</v>
      </c>
      <c r="J344" s="29">
        <v>2018</v>
      </c>
      <c r="K344" s="359" t="s">
        <v>297</v>
      </c>
      <c r="L344" s="57">
        <v>12203</v>
      </c>
      <c r="M344" s="57"/>
      <c r="N344" s="57">
        <f>L344</f>
        <v>12203</v>
      </c>
      <c r="O344" s="59"/>
      <c r="P344" s="59"/>
      <c r="Q344" s="59"/>
      <c r="R344" s="57">
        <v>5925.96</v>
      </c>
      <c r="S344" s="57"/>
      <c r="T344" s="57">
        <v>1000</v>
      </c>
      <c r="U344" s="337" t="s">
        <v>749</v>
      </c>
      <c r="V344" s="63"/>
      <c r="W344" s="124"/>
      <c r="X344" s="124"/>
      <c r="Y344" s="124"/>
      <c r="Z344" s="124"/>
      <c r="AA344" s="124"/>
      <c r="AB344" s="124"/>
      <c r="AC344" s="124"/>
      <c r="AD344" s="124"/>
      <c r="AE344" s="124"/>
      <c r="AF344" s="124"/>
      <c r="AG344" s="124"/>
      <c r="AH344" s="124"/>
      <c r="AI344" s="124"/>
      <c r="AJ344" s="124"/>
      <c r="AK344" s="124"/>
      <c r="AL344" s="124"/>
      <c r="AM344" s="124"/>
      <c r="AN344" s="124"/>
      <c r="AO344" s="124"/>
      <c r="AP344" s="124"/>
      <c r="AQ344" s="124"/>
      <c r="AR344" s="124"/>
      <c r="AS344" s="124"/>
      <c r="AT344" s="124"/>
      <c r="AU344" s="124"/>
      <c r="AV344" s="124"/>
      <c r="AW344" s="124"/>
      <c r="AX344" s="124"/>
      <c r="AY344" s="124"/>
      <c r="AZ344" s="124"/>
      <c r="BA344" s="124"/>
      <c r="BB344" s="124"/>
      <c r="BC344" s="124"/>
      <c r="BD344" s="124"/>
      <c r="BE344" s="124"/>
      <c r="BF344" s="124"/>
      <c r="BG344" s="124"/>
      <c r="BH344" s="124"/>
      <c r="BI344" s="124"/>
      <c r="BJ344" s="124"/>
      <c r="BK344" s="124"/>
      <c r="BL344" s="124"/>
      <c r="BM344" s="124"/>
      <c r="BN344" s="124"/>
      <c r="BO344" s="124"/>
      <c r="BP344" s="124"/>
      <c r="BQ344" s="124"/>
      <c r="BR344" s="124"/>
      <c r="BS344" s="124"/>
      <c r="BT344" s="124"/>
      <c r="BU344" s="124"/>
      <c r="BV344" s="124"/>
      <c r="BW344" s="124"/>
      <c r="BX344" s="124"/>
      <c r="BY344" s="124"/>
      <c r="BZ344" s="124"/>
      <c r="CA344" s="124"/>
      <c r="CB344" s="124"/>
      <c r="CC344" s="124"/>
      <c r="CD344" s="124"/>
      <c r="CE344" s="124"/>
      <c r="CF344" s="124"/>
      <c r="CG344" s="124"/>
      <c r="CH344" s="124"/>
      <c r="CI344" s="124"/>
      <c r="CJ344" s="124"/>
      <c r="CK344" s="124"/>
      <c r="CL344" s="124"/>
      <c r="CM344" s="124"/>
      <c r="CN344" s="124"/>
      <c r="CO344" s="124"/>
      <c r="CP344" s="124"/>
      <c r="CQ344" s="124"/>
      <c r="CR344" s="124"/>
      <c r="CS344" s="124"/>
      <c r="CT344" s="124"/>
      <c r="CU344" s="124"/>
      <c r="CV344" s="124"/>
      <c r="CW344" s="124"/>
      <c r="CX344" s="124"/>
      <c r="CY344" s="124"/>
      <c r="CZ344" s="124"/>
      <c r="DA344" s="124"/>
      <c r="DB344" s="124"/>
      <c r="DC344" s="124"/>
      <c r="DD344" s="124"/>
      <c r="DE344" s="124"/>
      <c r="DF344" s="124"/>
      <c r="DG344" s="124"/>
      <c r="DH344" s="124"/>
      <c r="DI344" s="124"/>
      <c r="DJ344" s="124"/>
      <c r="DK344" s="124"/>
      <c r="DL344" s="124"/>
      <c r="DM344" s="124"/>
      <c r="DN344" s="124"/>
      <c r="DO344" s="124"/>
      <c r="DP344" s="124"/>
      <c r="DQ344" s="124"/>
      <c r="DR344" s="124"/>
      <c r="DS344" s="124"/>
      <c r="DT344" s="124"/>
      <c r="DU344" s="124"/>
      <c r="DV344" s="124"/>
      <c r="DW344" s="124"/>
      <c r="DX344" s="124"/>
      <c r="DY344" s="124"/>
      <c r="DZ344" s="124"/>
      <c r="EA344" s="124"/>
      <c r="EB344" s="124"/>
      <c r="EC344" s="124"/>
      <c r="ED344" s="124"/>
      <c r="EE344" s="124"/>
      <c r="EF344" s="124"/>
      <c r="EG344" s="124"/>
      <c r="EH344" s="124"/>
      <c r="EI344" s="124"/>
      <c r="EJ344" s="124"/>
      <c r="EK344" s="124"/>
      <c r="EL344" s="124"/>
      <c r="EM344" s="124"/>
      <c r="EN344" s="124"/>
      <c r="EO344" s="124"/>
      <c r="EP344" s="124"/>
      <c r="EQ344" s="124"/>
      <c r="ER344" s="124"/>
      <c r="ES344" s="124"/>
      <c r="ET344" s="124"/>
      <c r="EU344" s="124"/>
      <c r="EV344" s="124"/>
      <c r="EW344" s="124"/>
      <c r="EX344" s="124"/>
      <c r="EY344" s="124"/>
      <c r="EZ344" s="124"/>
      <c r="FA344" s="124"/>
      <c r="FB344" s="124"/>
      <c r="FC344" s="124"/>
      <c r="FD344" s="124"/>
      <c r="FE344" s="124"/>
      <c r="FF344" s="124"/>
      <c r="FG344" s="124"/>
      <c r="FH344" s="124"/>
      <c r="FI344" s="124"/>
      <c r="FJ344" s="124"/>
      <c r="FK344" s="124"/>
      <c r="FL344" s="124"/>
      <c r="FM344" s="124"/>
      <c r="FN344" s="124"/>
      <c r="FO344" s="124"/>
      <c r="FP344" s="124"/>
      <c r="FQ344" s="124"/>
      <c r="FR344" s="124"/>
      <c r="FS344" s="124"/>
      <c r="FT344" s="124"/>
      <c r="FU344" s="124"/>
      <c r="FV344" s="124"/>
      <c r="FW344" s="124"/>
      <c r="FX344" s="124"/>
      <c r="FY344" s="124"/>
      <c r="FZ344" s="124"/>
      <c r="GA344" s="124"/>
      <c r="GB344" s="124"/>
      <c r="GC344" s="124"/>
      <c r="GD344" s="124"/>
      <c r="GE344" s="124"/>
      <c r="GF344" s="124"/>
      <c r="GG344" s="124"/>
      <c r="GH344" s="124"/>
      <c r="GI344" s="124"/>
      <c r="GJ344" s="124"/>
      <c r="GK344" s="124"/>
      <c r="GL344" s="124"/>
      <c r="GM344" s="124"/>
      <c r="GN344" s="124"/>
      <c r="GO344" s="124"/>
      <c r="GP344" s="124"/>
      <c r="GQ344" s="124"/>
      <c r="GR344" s="124"/>
      <c r="GS344" s="124"/>
      <c r="GT344" s="124"/>
      <c r="GU344" s="124"/>
      <c r="GV344" s="124"/>
      <c r="GW344" s="124"/>
      <c r="GX344" s="124"/>
      <c r="GY344" s="124"/>
      <c r="GZ344" s="124"/>
      <c r="HA344" s="124"/>
      <c r="HB344" s="124"/>
      <c r="HC344" s="124"/>
      <c r="HD344" s="124"/>
      <c r="HE344" s="124"/>
      <c r="HF344" s="124"/>
      <c r="HG344" s="124"/>
      <c r="HH344" s="124"/>
      <c r="HI344" s="124"/>
      <c r="HJ344" s="124"/>
      <c r="HK344" s="124"/>
      <c r="HL344" s="124"/>
      <c r="HM344" s="124"/>
      <c r="HN344" s="124"/>
      <c r="HO344" s="124"/>
      <c r="HP344" s="124"/>
      <c r="HQ344" s="124"/>
      <c r="HR344" s="124"/>
      <c r="HS344" s="124"/>
      <c r="HT344" s="124"/>
      <c r="HU344" s="124"/>
      <c r="HV344" s="124"/>
      <c r="HW344" s="124"/>
      <c r="HX344" s="124"/>
      <c r="HY344" s="124"/>
      <c r="HZ344" s="124"/>
      <c r="IA344" s="124"/>
      <c r="IB344" s="124"/>
      <c r="IC344" s="124"/>
      <c r="ID344" s="124"/>
      <c r="IE344" s="124"/>
      <c r="IF344" s="124"/>
    </row>
    <row r="345" spans="1:240" s="78" customFormat="1" ht="23.25" customHeight="1">
      <c r="B345" s="79"/>
      <c r="C345" s="79"/>
      <c r="D345" s="80"/>
      <c r="E345" s="81"/>
      <c r="H345" s="321"/>
      <c r="I345" s="82"/>
      <c r="J345" s="83"/>
      <c r="K345" s="171"/>
      <c r="R345" s="84"/>
      <c r="S345" s="84"/>
      <c r="T345" s="84"/>
      <c r="U345" s="516"/>
      <c r="V345" s="321"/>
    </row>
    <row r="346" spans="1:240" s="78" customFormat="1" ht="23.25" customHeight="1">
      <c r="B346" s="79"/>
      <c r="C346" s="79"/>
      <c r="D346" s="80"/>
      <c r="E346" s="81"/>
      <c r="H346" s="321"/>
      <c r="I346" s="82"/>
      <c r="J346" s="83"/>
      <c r="K346" s="171"/>
      <c r="R346" s="84"/>
      <c r="S346" s="84"/>
      <c r="T346" s="84"/>
      <c r="U346" s="516"/>
      <c r="V346" s="321"/>
    </row>
    <row r="347" spans="1:240" s="78" customFormat="1" ht="23.25" customHeight="1">
      <c r="B347" s="79"/>
      <c r="C347" s="79"/>
      <c r="D347" s="80"/>
      <c r="E347" s="81"/>
      <c r="H347" s="321"/>
      <c r="I347" s="82"/>
      <c r="J347" s="83"/>
      <c r="K347" s="171"/>
      <c r="R347" s="84"/>
      <c r="S347" s="84"/>
      <c r="T347" s="84"/>
      <c r="U347" s="516"/>
      <c r="V347" s="584"/>
    </row>
    <row r="348" spans="1:240" ht="23.25" customHeight="1">
      <c r="R348" s="8"/>
      <c r="S348" s="8"/>
      <c r="T348" s="8"/>
      <c r="U348" s="474"/>
      <c r="V348" s="585"/>
    </row>
    <row r="349" spans="1:240" ht="23.25" customHeight="1">
      <c r="R349" s="8"/>
      <c r="S349" s="8"/>
      <c r="T349" s="8"/>
      <c r="U349" s="474"/>
    </row>
    <row r="350" spans="1:240" s="6" customFormat="1" ht="24" customHeight="1">
      <c r="B350" s="32"/>
      <c r="C350" s="3"/>
      <c r="D350" s="7"/>
      <c r="H350" s="171"/>
      <c r="I350" s="33"/>
      <c r="J350" s="34"/>
      <c r="K350" s="171"/>
      <c r="U350" s="171"/>
      <c r="V350" s="171"/>
    </row>
    <row r="351" spans="1:240" s="6" customFormat="1">
      <c r="B351" s="32"/>
      <c r="C351" s="3"/>
      <c r="D351" s="7"/>
      <c r="H351" s="171"/>
      <c r="I351" s="33"/>
      <c r="J351" s="34"/>
      <c r="K351" s="171"/>
      <c r="Q351" s="31"/>
      <c r="T351" s="31"/>
      <c r="U351" s="474"/>
      <c r="V351" s="171"/>
    </row>
    <row r="352" spans="1:240" s="6" customFormat="1">
      <c r="B352" s="32"/>
      <c r="C352" s="3"/>
      <c r="D352" s="7"/>
      <c r="H352" s="171"/>
      <c r="I352" s="33"/>
      <c r="J352" s="34"/>
      <c r="K352" s="171"/>
      <c r="U352" s="171"/>
      <c r="V352" s="171"/>
    </row>
    <row r="353" spans="2:22" s="6" customFormat="1">
      <c r="B353" s="32"/>
      <c r="C353" s="3"/>
      <c r="D353" s="7"/>
      <c r="H353" s="171"/>
      <c r="I353" s="33"/>
      <c r="J353" s="34"/>
      <c r="K353" s="171"/>
      <c r="U353" s="171"/>
      <c r="V353" s="171"/>
    </row>
    <row r="354" spans="2:22" s="6" customFormat="1">
      <c r="B354" s="32"/>
      <c r="C354" s="3"/>
      <c r="D354" s="7"/>
      <c r="H354" s="171"/>
      <c r="I354" s="33"/>
      <c r="J354" s="34"/>
      <c r="K354" s="171"/>
      <c r="U354" s="171"/>
      <c r="V354" s="171"/>
    </row>
    <row r="355" spans="2:22" s="6" customFormat="1">
      <c r="B355" s="32"/>
      <c r="C355" s="3"/>
      <c r="D355" s="7"/>
      <c r="H355" s="171"/>
      <c r="I355" s="33"/>
      <c r="J355" s="34"/>
      <c r="K355" s="171"/>
      <c r="U355" s="171"/>
      <c r="V355" s="171"/>
    </row>
  </sheetData>
  <mergeCells count="24">
    <mergeCell ref="A1:V1"/>
    <mergeCell ref="A4:A7"/>
    <mergeCell ref="B4:B7"/>
    <mergeCell ref="C4:D4"/>
    <mergeCell ref="E4:E7"/>
    <mergeCell ref="F4:F7"/>
    <mergeCell ref="G4:G7"/>
    <mergeCell ref="H4:H7"/>
    <mergeCell ref="I4:I7"/>
    <mergeCell ref="V4:V7"/>
    <mergeCell ref="C5:C7"/>
    <mergeCell ref="D5:D7"/>
    <mergeCell ref="A2:V2"/>
    <mergeCell ref="R4:T7"/>
    <mergeCell ref="O6:O7"/>
    <mergeCell ref="U4:U7"/>
    <mergeCell ref="N6:N7"/>
    <mergeCell ref="J4:J7"/>
    <mergeCell ref="K4:N4"/>
    <mergeCell ref="O4:Q5"/>
    <mergeCell ref="K5:K7"/>
    <mergeCell ref="L5:N5"/>
    <mergeCell ref="L6:L7"/>
    <mergeCell ref="P6:Q7"/>
  </mergeCells>
  <pageMargins left="0.55118110236220497" right="0.47244094488188998" top="0.57677165399999997" bottom="0.57677165399999997" header="0.31496062992126" footer="0.31496062992126"/>
  <pageSetup paperSize="9" scale="70" orientation="landscape" r:id="rId1"/>
  <headerFooter>
    <oddFooter>Page &amp;P</oddFooter>
  </headerFooter>
  <legacyDrawing r:id="rId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QD</vt:lpstr>
      <vt:lpstr>CV</vt:lpstr>
      <vt:lpstr>Sheet1</vt:lpstr>
      <vt:lpstr>CV!Print_Titles</vt:lpstr>
      <vt:lpstr>QD!Print_Titles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2017-01-03T07:47:47Z</cp:lastPrinted>
  <dcterms:created xsi:type="dcterms:W3CDTF">2016-11-24T10:10:27Z</dcterms:created>
  <dcterms:modified xsi:type="dcterms:W3CDTF">2017-01-05T02:32:03Z</dcterms:modified>
</cp:coreProperties>
</file>