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225" activeTab="2"/>
  </bookViews>
  <sheets>
    <sheet name="Bieu 1.2" sheetId="1" r:id="rId1"/>
    <sheet name="Bieu 2.2" sheetId="2" r:id="rId2"/>
    <sheet name="Bieu 3 và 4" sheetId="4" r:id="rId3"/>
    <sheet name="So sanh" sheetId="5" r:id="rId4"/>
  </sheets>
  <definedNames>
    <definedName name="_xlnm.Print_Titles" localSheetId="0">'Bieu 1.2'!$A:$B</definedName>
  </definedNames>
  <calcPr calcId="124519" fullCalcOnLoad="1"/>
</workbook>
</file>

<file path=xl/calcChain.xml><?xml version="1.0" encoding="utf-8"?>
<calcChain xmlns="http://schemas.openxmlformats.org/spreadsheetml/2006/main">
  <c r="AA7" i="4"/>
  <c r="AA8"/>
  <c r="AA9"/>
  <c r="AA10"/>
  <c r="AA11"/>
  <c r="AA12"/>
  <c r="AA13"/>
  <c r="AA14"/>
  <c r="AA6"/>
  <c r="Y8"/>
  <c r="Y9"/>
  <c r="Y10"/>
  <c r="Y11"/>
  <c r="Y12"/>
  <c r="Y13"/>
  <c r="Y14"/>
  <c r="Y6"/>
  <c r="Y7"/>
  <c r="W7"/>
  <c r="W8"/>
  <c r="W9"/>
  <c r="W10"/>
  <c r="W11"/>
  <c r="W12"/>
  <c r="W13"/>
  <c r="W6"/>
  <c r="U7"/>
  <c r="U8"/>
  <c r="U9"/>
  <c r="U10"/>
  <c r="U11"/>
  <c r="U12"/>
  <c r="U13"/>
  <c r="U6"/>
  <c r="G5" i="1"/>
  <c r="J14" i="5"/>
  <c r="J13"/>
  <c r="J12"/>
  <c r="J11"/>
  <c r="F6"/>
  <c r="F7"/>
  <c r="F8"/>
  <c r="F9"/>
  <c r="F10"/>
  <c r="F11"/>
  <c r="F12"/>
  <c r="F13"/>
  <c r="F14"/>
  <c r="F5"/>
  <c r="I9" i="2"/>
  <c r="D9"/>
  <c r="D13" s="1"/>
  <c r="F13" s="1"/>
  <c r="E9"/>
  <c r="O11"/>
  <c r="J11"/>
  <c r="K11" s="1"/>
  <c r="L11" s="1"/>
  <c r="G11"/>
  <c r="F11"/>
  <c r="H12" i="1"/>
  <c r="F12"/>
  <c r="O7" i="2"/>
  <c r="J7"/>
  <c r="F7"/>
  <c r="H8" i="1"/>
  <c r="F8"/>
  <c r="F10" i="2"/>
  <c r="F12"/>
  <c r="F5"/>
  <c r="G10"/>
  <c r="G12"/>
  <c r="G5"/>
  <c r="G6"/>
  <c r="J5"/>
  <c r="K5" s="1"/>
  <c r="L5" s="1"/>
  <c r="O5"/>
  <c r="L8" i="4"/>
  <c r="L9"/>
  <c r="L10"/>
  <c r="L11"/>
  <c r="L12"/>
  <c r="L13"/>
  <c r="L6"/>
  <c r="E8"/>
  <c r="E9"/>
  <c r="E10"/>
  <c r="E11"/>
  <c r="E13"/>
  <c r="E6"/>
  <c r="L7"/>
  <c r="E7"/>
  <c r="O6" i="2"/>
  <c r="O10"/>
  <c r="O12"/>
  <c r="F6"/>
  <c r="K7"/>
  <c r="L7" s="1"/>
  <c r="J6"/>
  <c r="K6" s="1"/>
  <c r="K8"/>
  <c r="L8"/>
  <c r="J10"/>
  <c r="K10"/>
  <c r="L10" s="1"/>
  <c r="J12"/>
  <c r="K12" s="1"/>
  <c r="L12" s="1"/>
  <c r="H7" i="1"/>
  <c r="H10"/>
  <c r="H11"/>
  <c r="H13"/>
  <c r="H6"/>
  <c r="F7"/>
  <c r="F10"/>
  <c r="F11"/>
  <c r="F13"/>
  <c r="F6"/>
  <c r="E34" i="4"/>
  <c r="I13"/>
  <c r="G13"/>
  <c r="S14"/>
  <c r="R13" i="2"/>
  <c r="Q13"/>
  <c r="Q23" s="1"/>
  <c r="P13"/>
  <c r="M13"/>
  <c r="P22" s="1"/>
  <c r="Z14" i="4"/>
  <c r="X14"/>
  <c r="V14"/>
  <c r="W14" s="1"/>
  <c r="T14"/>
  <c r="U14" s="1"/>
  <c r="O14"/>
  <c r="J14"/>
  <c r="P14" s="1"/>
  <c r="M14"/>
  <c r="K14"/>
  <c r="F14"/>
  <c r="H14"/>
  <c r="G14" i="1"/>
  <c r="D14"/>
  <c r="E14"/>
  <c r="C14"/>
  <c r="N13" i="2"/>
  <c r="I13"/>
  <c r="H13"/>
  <c r="E13"/>
  <c r="C13"/>
  <c r="A6"/>
  <c r="A7" s="1"/>
  <c r="A8" s="1"/>
  <c r="A9" s="1"/>
  <c r="A10" s="1"/>
  <c r="A11" s="1"/>
  <c r="A12" s="1"/>
  <c r="A7" i="1"/>
  <c r="A8" s="1"/>
  <c r="A9" s="1"/>
  <c r="A10" s="1"/>
  <c r="A11" s="1"/>
  <c r="A12" s="1"/>
  <c r="A13" s="1"/>
  <c r="K14"/>
  <c r="L14"/>
  <c r="M14"/>
  <c r="N14"/>
  <c r="O14"/>
  <c r="P14"/>
  <c r="Q14"/>
  <c r="R14"/>
  <c r="S14"/>
  <c r="T14"/>
  <c r="U14"/>
  <c r="V14"/>
  <c r="W14"/>
  <c r="X14"/>
  <c r="Y14"/>
  <c r="Z14"/>
  <c r="AA14"/>
  <c r="AE5"/>
  <c r="AN14"/>
  <c r="AO14"/>
  <c r="AM14"/>
  <c r="AG10"/>
  <c r="AH10"/>
  <c r="E12" i="4"/>
  <c r="D14"/>
  <c r="C14"/>
  <c r="N14"/>
  <c r="F14" i="1" l="1"/>
  <c r="H14"/>
  <c r="O13" i="2"/>
  <c r="G13"/>
  <c r="J13"/>
  <c r="L6"/>
  <c r="K13"/>
  <c r="L13"/>
  <c r="T23" i="1"/>
  <c r="L14" i="4"/>
  <c r="E14"/>
  <c r="I14"/>
  <c r="G14"/>
</calcChain>
</file>

<file path=xl/comments1.xml><?xml version="1.0" encoding="utf-8"?>
<comments xmlns="http://schemas.openxmlformats.org/spreadsheetml/2006/main">
  <authors>
    <author>NQC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163"/>
          </rPr>
          <t>NQC: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<sst xmlns="http://schemas.openxmlformats.org/spreadsheetml/2006/main" count="155" uniqueCount="111">
  <si>
    <t>TT</t>
  </si>
  <si>
    <t>Các nguồn cấp nước nhỏ lẻ và cấp nước khác</t>
  </si>
  <si>
    <t>Nước máy (CN Tập trung)</t>
  </si>
  <si>
    <t>Công trình nước HVS làm mới trong năm</t>
  </si>
  <si>
    <t>Số người nghèo sử dụng nước HVS</t>
  </si>
  <si>
    <t>Số lượng</t>
  </si>
  <si>
    <t>Số lượng HVS</t>
  </si>
  <si>
    <t>CN nhỏ lẻ và nguồn khác</t>
  </si>
  <si>
    <t xml:space="preserve">Số người sử dụng nước HVS từ CN nhỏ lẻ và nguồn khác </t>
  </si>
  <si>
    <t>Số người nghèo sử dụng nước HVS từ CN nhỏ lẻ và nguồn khác</t>
  </si>
  <si>
    <t xml:space="preserve">Số người sử dụng nước HVS  từ công trình cấp nước tập trung </t>
  </si>
  <si>
    <t>Số người nghèo sử dụng nước HVS từ công trình cấp nước tập trung</t>
  </si>
  <si>
    <t>Nước máy</t>
  </si>
  <si>
    <t>Tổng cộng:</t>
  </si>
  <si>
    <t>Số 
người 
nghèo</t>
  </si>
  <si>
    <t>Số nhà tiêu xây mới trong năm</t>
  </si>
  <si>
    <t>Số nhà tiêu hỏng trong năm</t>
  </si>
  <si>
    <t>Chăn nuôi gia súc</t>
  </si>
  <si>
    <t>Số hộ</t>
  </si>
  <si>
    <t>Số hộ có nhà tiêu</t>
  </si>
  <si>
    <t>Số hộ có nhà tiêu HVS</t>
  </si>
  <si>
    <t>Tỉ lệ hộ có nhà tiêu</t>
  </si>
  <si>
    <t>Tỉ lệ hộ có nhà tiêu HVS</t>
  </si>
  <si>
    <t>Số hộ nghèo</t>
  </si>
  <si>
    <t>Số hộ nghèo có nhà tiêu HVS</t>
  </si>
  <si>
    <t>Tỉ lệ hộ nghèo có nhà tiêu HVS</t>
  </si>
  <si>
    <t>Tỉ lệ</t>
  </si>
  <si>
    <t>Tổng số:</t>
  </si>
  <si>
    <t>Trường học</t>
  </si>
  <si>
    <t>Trạm  y tế</t>
  </si>
  <si>
    <t>Số trường có nước và nhà tiêu HVS</t>
  </si>
  <si>
    <t>Tỉ lệ trường học có nước và nhà tiêu HVS</t>
  </si>
  <si>
    <t>Số trường có nước HVS</t>
  </si>
  <si>
    <t>Tỉ lệ số trường có nước HVS</t>
  </si>
  <si>
    <t>Số trường có nhà tiêu HVS</t>
  </si>
  <si>
    <t>Tỉ lệ số trường có nhà tiêu HVS</t>
  </si>
  <si>
    <t>Số trạm</t>
  </si>
  <si>
    <t>Số trạm có nước và nhà tiêu HVS</t>
  </si>
  <si>
    <t>Tỉ lệ trạm y tế xã có nước và nhà tiêu HVS</t>
  </si>
  <si>
    <t>Số trạm có nước HVS</t>
  </si>
  <si>
    <t>Tỉ lệ trạm y tế xã có nước HVS</t>
  </si>
  <si>
    <t>Số trạm có nhà tiêu HVS</t>
  </si>
  <si>
    <t>Tỉ lệ trạm y tế xã có nhà tiêu HVS</t>
  </si>
  <si>
    <t>Số 
trường</t>
  </si>
  <si>
    <t>Tình trạng hoạt động</t>
  </si>
  <si>
    <t>Bền vững</t>
  </si>
  <si>
    <t>Bình thường</t>
  </si>
  <si>
    <t>Không hoạt động</t>
  </si>
  <si>
    <t xml:space="preserve">Số người sử dụng nước HVS </t>
  </si>
  <si>
    <t>Số người sử dụng CN nhỏ lẻ và nguồn khác giảm do hỏng</t>
  </si>
  <si>
    <t>Số người sử dụng nước máy giảm do hỏng</t>
  </si>
  <si>
    <t>HOANVV1987@GMAIL.COM</t>
  </si>
  <si>
    <t xml:space="preserve">Hộ chăn nuôi có Biogas </t>
  </si>
  <si>
    <t xml:space="preserve">Hộ nghèo có chăn nuôi </t>
  </si>
  <si>
    <t xml:space="preserve">Hộ nghèo chăn nuôi có Biogas </t>
  </si>
  <si>
    <t>C.trình nước bị hỏng trong năm</t>
  </si>
  <si>
    <t>TP. Đồng Hới</t>
  </si>
  <si>
    <t>TX. Ba Đồn</t>
  </si>
  <si>
    <t>Lệ Thủy</t>
  </si>
  <si>
    <t>Quảng Ninh</t>
  </si>
  <si>
    <t>Bố Trạch</t>
  </si>
  <si>
    <t>Quảng Trạch</t>
  </si>
  <si>
    <t>Tuyên Hóa</t>
  </si>
  <si>
    <t>Minh Hóa</t>
  </si>
  <si>
    <t>(12)</t>
  </si>
  <si>
    <t>(13)</t>
  </si>
  <si>
    <t>(14)</t>
  </si>
  <si>
    <t>(15)</t>
  </si>
  <si>
    <t>Tổng cộng</t>
  </si>
  <si>
    <t>Tổng số công trình</t>
  </si>
  <si>
    <t>Hoạt động kém hiệu quả</t>
  </si>
  <si>
    <r>
      <t xml:space="preserve">tiếp Biểu 1. Tổng hợp thông tin cấp nước hộ gia đình
</t>
    </r>
    <r>
      <rPr>
        <i/>
        <sz val="14"/>
        <rFont val="Times New Roman"/>
        <family val="1"/>
      </rPr>
      <t>(Kèm theo Công văn số              /UBND ngày        tháng      năm 2015)</t>
    </r>
  </si>
  <si>
    <t xml:space="preserve">Số người nghèo sử dụng </t>
  </si>
  <si>
    <t>Số người sử dụng</t>
  </si>
  <si>
    <t>BẢNG ĐÁNH GIÁ KẾT QUẢ NĂM 2016 SO VỚI NĂM 2015</t>
  </si>
  <si>
    <t>Chỉ số</t>
  </si>
  <si>
    <t>Năm 2016</t>
  </si>
  <si>
    <t>Năm 2015</t>
  </si>
  <si>
    <t>Tăng+/Giảm-</t>
  </si>
  <si>
    <t>Tỷ lệ người dân sử dụng nước hợp vệ sinh (%)</t>
  </si>
  <si>
    <t>Tỷ lệ hộ gia đình có nhà tiêu hợp vệ sinh (%)</t>
  </si>
  <si>
    <t>Tỷ lệ trường học có nước và nhà tiêu hợp vệ sinh(%)</t>
  </si>
  <si>
    <t>Tỷ lệ trạm y tế xã có nước và nhà tiêu hợp vệ sinh(%)</t>
  </si>
  <si>
    <t>Tỷ lệ hộ gia đình có chuồng trại chăn nuôi hợp vệ sinh(%)</t>
  </si>
  <si>
    <t>Tổng số công trình cấp nước tập trung. (công trình)</t>
  </si>
  <si>
    <t>Tỷ lệ CT hoạt động bền vững (%)</t>
  </si>
  <si>
    <t>Tỷ lệ CT hoạt động trung bình (%)</t>
  </si>
  <si>
    <t>Tỷ lệ Ct kém hiệu quả (%)</t>
  </si>
  <si>
    <t>Tỷ lệ CT ngừng hoạt động (%)</t>
  </si>
  <si>
    <t>Địa phương</t>
  </si>
  <si>
    <t>Thành phố Đồng Hới</t>
  </si>
  <si>
    <t>Thị xã Ba Đồn</t>
  </si>
  <si>
    <t>Huyện Lệ Thủy</t>
  </si>
  <si>
    <t>Huyện Quảng Ninh</t>
  </si>
  <si>
    <t>Huyện Quảng Trạch</t>
  </si>
  <si>
    <t>Huyện Tuyên Hóa</t>
  </si>
  <si>
    <t>Huyện Bố Trạch</t>
  </si>
  <si>
    <t>Huyện Minh Hóa</t>
  </si>
  <si>
    <t xml:space="preserve">Tổng số (người) </t>
  </si>
  <si>
    <t>Trong đó</t>
  </si>
  <si>
    <t>Số người sử dụng nước hợp vệ sinh</t>
  </si>
  <si>
    <t>Số lượng (người)</t>
  </si>
  <si>
    <t>Số người nghèo sử dụng nước hợp vệ sinh</t>
  </si>
  <si>
    <t>Số hộ chăn nuôi gia súc HVS</t>
  </si>
  <si>
    <t xml:space="preserve">Tỷ lệ </t>
  </si>
  <si>
    <t>Tỷ lệ</t>
  </si>
  <si>
    <t xml:space="preserve">Hộ sử dụng nhà tiêu </t>
  </si>
  <si>
    <r>
      <t>Biểu 1. Tổng hợp thông tin cấp nước hộ gia đình năm 2016</t>
    </r>
    <r>
      <rPr>
        <sz val="13"/>
        <rFont val="Times New Roman"/>
        <family val="1"/>
      </rPr>
      <t xml:space="preserve">
</t>
    </r>
    <r>
      <rPr>
        <i/>
        <sz val="13"/>
        <rFont val="Times New Roman"/>
        <family val="1"/>
      </rPr>
      <t>(Kèm theo Công văn số              /UBND ngày    /3/2017 của UBND tỉnh)</t>
    </r>
  </si>
  <si>
    <r>
      <t xml:space="preserve">Biểu 2. Tổng hợp thông tin vệ sinh hộ gia đình năm 2016
</t>
    </r>
    <r>
      <rPr>
        <i/>
        <sz val="14"/>
        <rFont val="Times New Roman"/>
        <family val="1"/>
      </rPr>
      <t>(Kèm theo Công văn số              /UBND ngày     /3/2017 của UBND tỉnh)</t>
    </r>
  </si>
  <si>
    <r>
      <t xml:space="preserve">Biểu 3. Tổng hợp thông tin cấp nước và vệ sinh trường học, trạm y tế xã năm 2016
</t>
    </r>
    <r>
      <rPr>
        <i/>
        <sz val="14"/>
        <rFont val="Times New Roman"/>
        <family val="1"/>
      </rPr>
      <t>(Kèm theo Công văn số              /UBND ngày        /3/2017 của UBND tỉnh)</t>
    </r>
  </si>
  <si>
    <r>
      <t xml:space="preserve">Biểu 4. Tổng hợp tình trạng công trình cấp nước tập trung năm 2016
</t>
    </r>
    <r>
      <rPr>
        <i/>
        <sz val="14"/>
        <rFont val="Times New Roman"/>
        <family val="1"/>
      </rPr>
      <t>(Kèm theo Công văn số              /UBND ngày    /3/2017 của UBND tỉnh)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</si>
</sst>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0" formatCode="0.0%"/>
    <numFmt numFmtId="187" formatCode="_(* #,##0_);_(* \(#,##0\);_(* &quot;-&quot;??_);_(@_)"/>
  </numFmts>
  <fonts count="42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.VnTime"/>
      <family val="2"/>
    </font>
    <font>
      <b/>
      <sz val="12"/>
      <name val=".VnTimeH"/>
      <family val="2"/>
    </font>
    <font>
      <b/>
      <sz val="12"/>
      <name val=".VnTime"/>
      <family val="2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u/>
      <sz val="10"/>
      <color indexed="12"/>
      <name val="Arial"/>
    </font>
    <font>
      <b/>
      <sz val="11"/>
      <name val="Times New Roman"/>
      <family val="1"/>
      <charset val="163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u/>
      <sz val="12"/>
      <color indexed="12"/>
      <name val="Arial"/>
      <family val="2"/>
      <charset val="163"/>
    </font>
    <font>
      <sz val="14"/>
      <color indexed="8"/>
      <name val="Times New Roman"/>
      <family val="1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b/>
      <sz val="14"/>
      <color rgb="FF000000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Times New Roman"/>
      <family val="1"/>
      <charset val="163"/>
    </font>
    <font>
      <sz val="14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6" fillId="0" borderId="0" xfId="0" applyFont="1" applyFill="1"/>
    <xf numFmtId="0" fontId="9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2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2" fontId="3" fillId="0" borderId="0" xfId="0" applyNumberFormat="1" applyFont="1" applyFill="1"/>
    <xf numFmtId="9" fontId="3" fillId="0" borderId="1" xfId="3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wrapText="1"/>
    </xf>
    <xf numFmtId="0" fontId="1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9" fontId="3" fillId="2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0" fontId="19" fillId="3" borderId="1" xfId="3" applyNumberFormat="1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2" fontId="20" fillId="0" borderId="0" xfId="0" applyNumberFormat="1" applyFont="1" applyFill="1"/>
    <xf numFmtId="0" fontId="21" fillId="0" borderId="1" xfId="0" quotePrefix="1" applyFont="1" applyFill="1" applyBorder="1" applyAlignment="1">
      <alignment horizontal="center" vertical="center" wrapText="1"/>
    </xf>
    <xf numFmtId="9" fontId="20" fillId="0" borderId="1" xfId="3" applyNumberFormat="1" applyFont="1" applyFill="1" applyBorder="1" applyAlignment="1">
      <alignment horizontal="center" vertical="center"/>
    </xf>
    <xf numFmtId="9" fontId="20" fillId="0" borderId="1" xfId="3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9" fontId="19" fillId="0" borderId="1" xfId="3" applyNumberFormat="1" applyFont="1" applyFill="1" applyBorder="1" applyAlignment="1">
      <alignment horizontal="center" vertical="center"/>
    </xf>
    <xf numFmtId="9" fontId="19" fillId="0" borderId="1" xfId="3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3" fontId="6" fillId="0" borderId="0" xfId="0" applyNumberFormat="1" applyFont="1"/>
    <xf numFmtId="0" fontId="19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/>
    </xf>
    <xf numFmtId="187" fontId="27" fillId="3" borderId="1" xfId="1" applyNumberFormat="1" applyFont="1" applyFill="1" applyBorder="1" applyAlignment="1">
      <alignment horizontal="right" vertical="center"/>
    </xf>
    <xf numFmtId="187" fontId="27" fillId="0" borderId="1" xfId="1" applyNumberFormat="1" applyFont="1" applyFill="1" applyBorder="1" applyAlignment="1">
      <alignment horizontal="right" vertical="center"/>
    </xf>
    <xf numFmtId="0" fontId="27" fillId="0" borderId="0" xfId="0" applyFont="1"/>
    <xf numFmtId="3" fontId="27" fillId="3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187" fontId="27" fillId="0" borderId="1" xfId="1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center"/>
    </xf>
    <xf numFmtId="10" fontId="27" fillId="3" borderId="1" xfId="3" applyNumberFormat="1" applyFont="1" applyFill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7" fillId="2" borderId="0" xfId="0" applyFont="1" applyFill="1"/>
    <xf numFmtId="0" fontId="29" fillId="0" borderId="0" xfId="2" applyFont="1" applyAlignment="1" applyProtection="1">
      <protection locked="0"/>
    </xf>
    <xf numFmtId="0" fontId="28" fillId="0" borderId="0" xfId="0" applyFont="1"/>
    <xf numFmtId="0" fontId="30" fillId="0" borderId="1" xfId="0" applyFont="1" applyFill="1" applyBorder="1" applyAlignment="1">
      <alignment horizontal="center"/>
    </xf>
    <xf numFmtId="0" fontId="20" fillId="4" borderId="1" xfId="0" applyFont="1" applyFill="1" applyBorder="1" applyAlignment="1" applyProtection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horizontal="center" wrapText="1"/>
    </xf>
    <xf numFmtId="0" fontId="36" fillId="0" borderId="0" xfId="0" applyFont="1" applyFill="1"/>
    <xf numFmtId="0" fontId="36" fillId="3" borderId="0" xfId="0" applyFont="1" applyFill="1"/>
    <xf numFmtId="0" fontId="35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187" fontId="36" fillId="0" borderId="1" xfId="1" applyNumberFormat="1" applyFont="1" applyFill="1" applyBorder="1" applyAlignment="1">
      <alignment horizontal="right" vertical="center"/>
    </xf>
    <xf numFmtId="187" fontId="36" fillId="3" borderId="1" xfId="1" applyNumberFormat="1" applyFont="1" applyFill="1" applyBorder="1" applyAlignment="1">
      <alignment horizontal="right" vertical="center"/>
    </xf>
    <xf numFmtId="10" fontId="36" fillId="3" borderId="1" xfId="3" applyNumberFormat="1" applyFont="1" applyFill="1" applyBorder="1" applyAlignment="1">
      <alignment horizontal="right" vertical="center"/>
    </xf>
    <xf numFmtId="0" fontId="36" fillId="3" borderId="1" xfId="0" applyFont="1" applyFill="1" applyBorder="1" applyAlignment="1">
      <alignment horizontal="right" vertical="center"/>
    </xf>
    <xf numFmtId="3" fontId="36" fillId="0" borderId="1" xfId="0" applyNumberFormat="1" applyFont="1" applyFill="1" applyBorder="1" applyAlignment="1">
      <alignment horizontal="right" vertical="center"/>
    </xf>
    <xf numFmtId="3" fontId="36" fillId="3" borderId="1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right" vertical="center"/>
    </xf>
    <xf numFmtId="3" fontId="35" fillId="3" borderId="1" xfId="0" applyNumberFormat="1" applyFont="1" applyFill="1" applyBorder="1" applyAlignment="1">
      <alignment horizontal="right" vertical="center"/>
    </xf>
    <xf numFmtId="10" fontId="35" fillId="3" borderId="1" xfId="3" applyNumberFormat="1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87" fontId="27" fillId="0" borderId="1" xfId="1" applyNumberFormat="1" applyFont="1" applyFill="1" applyBorder="1" applyAlignment="1">
      <alignment horizontal="center" vertical="center"/>
    </xf>
    <xf numFmtId="9" fontId="27" fillId="0" borderId="1" xfId="3" applyNumberFormat="1" applyFont="1" applyFill="1" applyBorder="1" applyAlignment="1">
      <alignment horizontal="center" vertical="center"/>
    </xf>
    <xf numFmtId="180" fontId="27" fillId="0" borderId="1" xfId="3" applyNumberFormat="1" applyFont="1" applyFill="1" applyBorder="1" applyAlignment="1">
      <alignment horizontal="center" vertical="center"/>
    </xf>
    <xf numFmtId="10" fontId="27" fillId="0" borderId="1" xfId="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0" fontId="4" fillId="0" borderId="1" xfId="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/>
    <xf numFmtId="180" fontId="20" fillId="0" borderId="1" xfId="3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ANVV198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3"/>
  <sheetViews>
    <sheetView zoomScale="115" workbookViewId="0">
      <selection activeCell="B12" sqref="B12"/>
    </sheetView>
  </sheetViews>
  <sheetFormatPr defaultRowHeight="11.25"/>
  <cols>
    <col min="1" max="1" width="5" style="2" customWidth="1"/>
    <col min="2" max="2" width="26.85546875" style="2" customWidth="1"/>
    <col min="3" max="3" width="19.7109375" style="2" customWidth="1"/>
    <col min="4" max="4" width="20.28515625" style="2" customWidth="1"/>
    <col min="5" max="5" width="17.7109375" style="2" customWidth="1"/>
    <col min="6" max="6" width="16.7109375" style="19" customWidth="1"/>
    <col min="7" max="7" width="16" style="19" customWidth="1"/>
    <col min="8" max="10" width="16.28515625" style="19" customWidth="1"/>
    <col min="11" max="11" width="11.42578125" style="19" customWidth="1"/>
    <col min="12" max="12" width="12.42578125" style="19" customWidth="1"/>
    <col min="13" max="13" width="12.28515625" style="19" customWidth="1"/>
    <col min="14" max="14" width="12.42578125" style="19" customWidth="1"/>
    <col min="15" max="15" width="7.7109375" style="2" customWidth="1"/>
    <col min="16" max="17" width="9.140625" style="2" customWidth="1"/>
    <col min="18" max="18" width="8.28515625" style="2" customWidth="1"/>
    <col min="19" max="19" width="7.140625" style="2" customWidth="1"/>
    <col min="20" max="20" width="11.28515625" style="2" customWidth="1"/>
    <col min="21" max="22" width="11.85546875" style="2" customWidth="1"/>
    <col min="23" max="23" width="12.7109375" style="2" customWidth="1"/>
    <col min="24" max="24" width="8.28515625" style="2" customWidth="1"/>
    <col min="25" max="25" width="7.42578125" style="2" customWidth="1"/>
    <col min="26" max="26" width="9.7109375" style="2" customWidth="1"/>
    <col min="27" max="27" width="8.7109375" style="2" customWidth="1"/>
    <col min="28" max="31" width="8.28515625" style="2" customWidth="1"/>
    <col min="32" max="16384" width="9.140625" style="2"/>
  </cols>
  <sheetData>
    <row r="1" spans="1:41" s="5" customFormat="1" ht="43.5" customHeight="1">
      <c r="A1" s="108" t="s">
        <v>107</v>
      </c>
      <c r="B1" s="108"/>
      <c r="C1" s="108"/>
      <c r="D1" s="108"/>
      <c r="E1" s="108"/>
      <c r="F1" s="108"/>
      <c r="G1" s="108"/>
      <c r="H1" s="108"/>
      <c r="I1" s="68"/>
      <c r="J1" s="68"/>
      <c r="K1" s="45"/>
      <c r="L1" s="45"/>
      <c r="M1" s="45"/>
      <c r="N1" s="45"/>
      <c r="O1" s="95" t="s">
        <v>71</v>
      </c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29"/>
      <c r="AB1" s="11"/>
      <c r="AC1" s="11"/>
      <c r="AD1" s="11"/>
      <c r="AE1" s="11"/>
    </row>
    <row r="2" spans="1:41" ht="8.25" customHeight="1">
      <c r="A2" s="109"/>
      <c r="B2" s="109"/>
      <c r="C2" s="109"/>
      <c r="D2" s="109"/>
      <c r="E2" s="109"/>
      <c r="F2" s="110"/>
      <c r="G2" s="110"/>
      <c r="H2" s="11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41" s="21" customFormat="1" ht="24.75" customHeight="1">
      <c r="A3" s="111" t="s">
        <v>0</v>
      </c>
      <c r="B3" s="112" t="s">
        <v>89</v>
      </c>
      <c r="C3" s="113" t="s">
        <v>98</v>
      </c>
      <c r="D3" s="113" t="s">
        <v>14</v>
      </c>
      <c r="E3" s="114" t="s">
        <v>99</v>
      </c>
      <c r="F3" s="114"/>
      <c r="G3" s="114"/>
      <c r="H3" s="114"/>
      <c r="I3" s="69"/>
      <c r="J3" s="69"/>
      <c r="K3" s="97" t="s">
        <v>1</v>
      </c>
      <c r="L3" s="97"/>
      <c r="M3" s="97"/>
      <c r="N3" s="97"/>
      <c r="O3" s="96" t="s">
        <v>2</v>
      </c>
      <c r="P3" s="96"/>
      <c r="Q3" s="96"/>
      <c r="R3" s="96" t="s">
        <v>3</v>
      </c>
      <c r="S3" s="96"/>
      <c r="T3" s="96"/>
      <c r="U3" s="96"/>
      <c r="V3" s="96"/>
      <c r="W3" s="96"/>
      <c r="X3" s="96" t="s">
        <v>55</v>
      </c>
      <c r="Y3" s="96"/>
      <c r="Z3" s="96"/>
      <c r="AA3" s="96"/>
      <c r="AB3" s="20"/>
      <c r="AC3" s="20"/>
      <c r="AD3" s="20"/>
      <c r="AE3" s="20"/>
    </row>
    <row r="4" spans="1:41" s="21" customFormat="1" ht="39.75" customHeight="1">
      <c r="A4" s="111"/>
      <c r="B4" s="112"/>
      <c r="C4" s="113"/>
      <c r="D4" s="113"/>
      <c r="E4" s="115" t="s">
        <v>100</v>
      </c>
      <c r="F4" s="115"/>
      <c r="G4" s="116" t="s">
        <v>102</v>
      </c>
      <c r="H4" s="116"/>
      <c r="I4" s="69"/>
      <c r="J4" s="69"/>
      <c r="K4" s="93"/>
      <c r="L4" s="93"/>
      <c r="M4" s="93"/>
      <c r="N4" s="93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20"/>
      <c r="AC4" s="20"/>
      <c r="AD4" s="20"/>
      <c r="AE4" s="20"/>
    </row>
    <row r="5" spans="1:41" s="21" customFormat="1" ht="73.5" customHeight="1">
      <c r="A5" s="111"/>
      <c r="B5" s="112"/>
      <c r="C5" s="113"/>
      <c r="D5" s="113"/>
      <c r="E5" s="117" t="s">
        <v>101</v>
      </c>
      <c r="F5" s="118" t="s">
        <v>26</v>
      </c>
      <c r="G5" s="119" t="str">
        <f>E5</f>
        <v>Số lượng (người)</v>
      </c>
      <c r="H5" s="118" t="s">
        <v>26</v>
      </c>
      <c r="I5" s="49"/>
      <c r="J5" s="49"/>
      <c r="K5" s="32" t="s">
        <v>5</v>
      </c>
      <c r="L5" s="32" t="s">
        <v>6</v>
      </c>
      <c r="M5" s="32" t="s">
        <v>48</v>
      </c>
      <c r="N5" s="32" t="s">
        <v>4</v>
      </c>
      <c r="O5" s="22" t="s">
        <v>5</v>
      </c>
      <c r="P5" s="22" t="s">
        <v>72</v>
      </c>
      <c r="Q5" s="22" t="s">
        <v>73</v>
      </c>
      <c r="R5" s="22" t="s">
        <v>7</v>
      </c>
      <c r="S5" s="22" t="s">
        <v>2</v>
      </c>
      <c r="T5" s="22" t="s">
        <v>8</v>
      </c>
      <c r="U5" s="22" t="s">
        <v>9</v>
      </c>
      <c r="V5" s="22" t="s">
        <v>10</v>
      </c>
      <c r="W5" s="22" t="s">
        <v>11</v>
      </c>
      <c r="X5" s="22" t="s">
        <v>7</v>
      </c>
      <c r="Y5" s="22" t="s">
        <v>12</v>
      </c>
      <c r="Z5" s="22" t="s">
        <v>49</v>
      </c>
      <c r="AA5" s="22" t="s">
        <v>50</v>
      </c>
      <c r="AB5" s="23"/>
      <c r="AC5" s="23"/>
      <c r="AD5" s="23"/>
      <c r="AE5" s="24">
        <f>M9+N9</f>
        <v>0</v>
      </c>
    </row>
    <row r="6" spans="1:41" s="72" customFormat="1" ht="21.95" customHeight="1">
      <c r="A6" s="120">
        <v>1</v>
      </c>
      <c r="B6" s="121" t="s">
        <v>90</v>
      </c>
      <c r="C6" s="122">
        <v>39170</v>
      </c>
      <c r="D6" s="122">
        <v>424</v>
      </c>
      <c r="E6" s="123">
        <v>39025</v>
      </c>
      <c r="F6" s="124">
        <f>E6/C6</f>
        <v>0.99629818738830733</v>
      </c>
      <c r="G6" s="125">
        <v>407</v>
      </c>
      <c r="H6" s="124">
        <f>G6/D6</f>
        <v>0.95990566037735847</v>
      </c>
      <c r="I6" s="78"/>
      <c r="J6" s="78"/>
      <c r="K6" s="70"/>
      <c r="L6" s="70"/>
      <c r="M6" s="70"/>
      <c r="N6" s="70"/>
      <c r="O6" s="71"/>
      <c r="P6" s="71"/>
      <c r="Q6" s="71"/>
      <c r="R6" s="71"/>
      <c r="S6" s="71"/>
      <c r="T6" s="71"/>
      <c r="U6" s="71"/>
      <c r="X6" s="71"/>
      <c r="Y6" s="71"/>
      <c r="Z6" s="71"/>
      <c r="AA6" s="71"/>
      <c r="AB6" s="79"/>
      <c r="AC6" s="80"/>
      <c r="AD6" s="79"/>
      <c r="AE6" s="81"/>
    </row>
    <row r="7" spans="1:41" s="72" customFormat="1" ht="21.95" customHeight="1">
      <c r="A7" s="120">
        <f>1+A6</f>
        <v>2</v>
      </c>
      <c r="B7" s="121" t="s">
        <v>91</v>
      </c>
      <c r="C7" s="126">
        <v>65000</v>
      </c>
      <c r="D7" s="126">
        <v>4203</v>
      </c>
      <c r="E7" s="127">
        <v>59150</v>
      </c>
      <c r="F7" s="124">
        <f t="shared" ref="F7:F13" si="0">E7/C7</f>
        <v>0.91</v>
      </c>
      <c r="G7" s="127">
        <v>3628</v>
      </c>
      <c r="H7" s="124">
        <f t="shared" ref="H7:H13" si="1">G7/D7</f>
        <v>0.86319295741137281</v>
      </c>
      <c r="I7" s="78"/>
      <c r="J7" s="78"/>
      <c r="K7" s="73"/>
      <c r="L7" s="73"/>
      <c r="M7" s="73"/>
      <c r="N7" s="73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9"/>
      <c r="AC7" s="80"/>
      <c r="AD7" s="79"/>
      <c r="AE7" s="81"/>
      <c r="AO7" s="72">
        <v>1</v>
      </c>
    </row>
    <row r="8" spans="1:41" s="82" customFormat="1" ht="21.95" customHeight="1">
      <c r="A8" s="120">
        <f t="shared" ref="A8:A13" si="2">1+A7</f>
        <v>3</v>
      </c>
      <c r="B8" s="121" t="s">
        <v>92</v>
      </c>
      <c r="C8" s="122">
        <v>139974</v>
      </c>
      <c r="D8" s="122">
        <v>10766</v>
      </c>
      <c r="E8" s="122">
        <v>123942</v>
      </c>
      <c r="F8" s="124">
        <f t="shared" si="0"/>
        <v>0.88546444339663077</v>
      </c>
      <c r="G8" s="123">
        <v>6995</v>
      </c>
      <c r="H8" s="124">
        <f t="shared" si="1"/>
        <v>0.64973063347575699</v>
      </c>
      <c r="I8" s="78"/>
      <c r="J8" s="78"/>
      <c r="K8" s="70"/>
      <c r="L8" s="70"/>
      <c r="M8" s="70"/>
      <c r="N8" s="70"/>
      <c r="O8" s="71"/>
      <c r="P8" s="71"/>
      <c r="Q8" s="75"/>
      <c r="R8" s="71"/>
      <c r="S8" s="71"/>
      <c r="T8" s="71"/>
      <c r="U8" s="71"/>
      <c r="V8" s="71"/>
      <c r="W8" s="71"/>
      <c r="X8" s="71"/>
      <c r="Y8" s="71"/>
      <c r="Z8" s="71"/>
      <c r="AA8" s="71"/>
      <c r="AB8" s="79"/>
      <c r="AC8" s="80"/>
      <c r="AD8" s="79">
        <v>-1000</v>
      </c>
      <c r="AE8" s="81"/>
      <c r="AG8" s="83" t="s">
        <v>51</v>
      </c>
    </row>
    <row r="9" spans="1:41" s="72" customFormat="1" ht="21.95" customHeight="1">
      <c r="A9" s="120">
        <f t="shared" si="2"/>
        <v>4</v>
      </c>
      <c r="B9" s="121" t="s">
        <v>93</v>
      </c>
      <c r="C9" s="126">
        <v>86856</v>
      </c>
      <c r="D9" s="126">
        <v>8391</v>
      </c>
      <c r="E9" s="127">
        <v>75255</v>
      </c>
      <c r="F9" s="124">
        <v>0.86599999999999999</v>
      </c>
      <c r="G9" s="127">
        <v>6544</v>
      </c>
      <c r="H9" s="124">
        <v>0.78</v>
      </c>
      <c r="I9" s="78"/>
      <c r="J9" s="78"/>
      <c r="K9" s="73"/>
      <c r="L9" s="73"/>
      <c r="M9" s="73"/>
      <c r="N9" s="73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9"/>
      <c r="AC9" s="80"/>
      <c r="AD9" s="79"/>
      <c r="AE9" s="79"/>
    </row>
    <row r="10" spans="1:41" s="84" customFormat="1" ht="21.95" customHeight="1">
      <c r="A10" s="120">
        <f t="shared" si="2"/>
        <v>5</v>
      </c>
      <c r="B10" s="121" t="s">
        <v>96</v>
      </c>
      <c r="C10" s="126">
        <v>168673</v>
      </c>
      <c r="D10" s="126">
        <v>18271</v>
      </c>
      <c r="E10" s="127">
        <v>145582</v>
      </c>
      <c r="F10" s="124">
        <f t="shared" si="0"/>
        <v>0.86310197838421088</v>
      </c>
      <c r="G10" s="127">
        <v>9537</v>
      </c>
      <c r="H10" s="124">
        <f t="shared" si="1"/>
        <v>0.52197471402769413</v>
      </c>
      <c r="I10" s="78"/>
      <c r="J10" s="78"/>
      <c r="K10" s="73"/>
      <c r="L10" s="73"/>
      <c r="M10" s="73"/>
      <c r="N10" s="73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9"/>
      <c r="AC10" s="80"/>
      <c r="AD10" s="79"/>
      <c r="AE10" s="79"/>
      <c r="AF10" s="72"/>
      <c r="AG10" s="72" t="e">
        <f>D10-#REF!</f>
        <v>#REF!</v>
      </c>
      <c r="AH10" s="72" t="e">
        <f>E10-#REF!</f>
        <v>#REF!</v>
      </c>
    </row>
    <row r="11" spans="1:41" s="72" customFormat="1" ht="21.95" customHeight="1">
      <c r="A11" s="120">
        <f t="shared" si="2"/>
        <v>6</v>
      </c>
      <c r="B11" s="121" t="s">
        <v>94</v>
      </c>
      <c r="C11" s="126">
        <v>115653</v>
      </c>
      <c r="D11" s="126">
        <v>10084</v>
      </c>
      <c r="E11" s="127">
        <v>99502</v>
      </c>
      <c r="F11" s="124">
        <f t="shared" si="0"/>
        <v>0.86034949374421765</v>
      </c>
      <c r="G11" s="127">
        <v>6750</v>
      </c>
      <c r="H11" s="124">
        <f t="shared" si="1"/>
        <v>0.66937723125743753</v>
      </c>
      <c r="I11" s="78"/>
      <c r="J11" s="78"/>
      <c r="K11" s="73"/>
      <c r="L11" s="73"/>
      <c r="M11" s="73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9"/>
      <c r="AC11" s="80"/>
      <c r="AD11" s="79"/>
      <c r="AE11" s="79"/>
    </row>
    <row r="12" spans="1:41" s="82" customFormat="1" ht="21.95" customHeight="1">
      <c r="A12" s="120">
        <f t="shared" si="2"/>
        <v>7</v>
      </c>
      <c r="B12" s="121" t="s">
        <v>95</v>
      </c>
      <c r="C12" s="126">
        <v>82857</v>
      </c>
      <c r="D12" s="126">
        <v>19702</v>
      </c>
      <c r="E12" s="127">
        <v>70758</v>
      </c>
      <c r="F12" s="124">
        <f t="shared" si="0"/>
        <v>0.85397733444368007</v>
      </c>
      <c r="G12" s="127">
        <v>15505</v>
      </c>
      <c r="H12" s="124">
        <f t="shared" si="1"/>
        <v>0.78697594152877881</v>
      </c>
      <c r="I12" s="78"/>
      <c r="J12" s="78"/>
      <c r="K12" s="73"/>
      <c r="L12" s="73"/>
      <c r="M12" s="73"/>
      <c r="N12" s="73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9"/>
      <c r="AC12" s="80"/>
      <c r="AD12" s="79"/>
      <c r="AE12" s="81"/>
      <c r="AM12" s="82">
        <v>1</v>
      </c>
      <c r="AN12" s="82">
        <v>1</v>
      </c>
    </row>
    <row r="13" spans="1:41" s="72" customFormat="1" ht="21.95" customHeight="1">
      <c r="A13" s="120">
        <f t="shared" si="2"/>
        <v>8</v>
      </c>
      <c r="B13" s="121" t="s">
        <v>97</v>
      </c>
      <c r="C13" s="126">
        <v>46184</v>
      </c>
      <c r="D13" s="126">
        <v>18153</v>
      </c>
      <c r="E13" s="127">
        <v>33247</v>
      </c>
      <c r="F13" s="124">
        <f t="shared" si="0"/>
        <v>0.7198813441884635</v>
      </c>
      <c r="G13" s="127">
        <v>11481</v>
      </c>
      <c r="H13" s="124">
        <f t="shared" si="1"/>
        <v>0.63245744505040491</v>
      </c>
      <c r="I13" s="78"/>
      <c r="J13" s="78"/>
      <c r="K13" s="73"/>
      <c r="L13" s="73"/>
      <c r="M13" s="73"/>
      <c r="N13" s="73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6"/>
      <c r="AB13" s="79"/>
      <c r="AC13" s="80"/>
      <c r="AD13" s="79"/>
      <c r="AE13" s="79"/>
      <c r="AM13" s="72">
        <v>1</v>
      </c>
    </row>
    <row r="14" spans="1:41" s="26" customFormat="1" ht="21.95" customHeight="1">
      <c r="A14" s="128" t="s">
        <v>13</v>
      </c>
      <c r="B14" s="128"/>
      <c r="C14" s="129">
        <f>SUM(C6:C13)</f>
        <v>744367</v>
      </c>
      <c r="D14" s="129">
        <f>SUM(D6:D13)</f>
        <v>89994</v>
      </c>
      <c r="E14" s="130">
        <f>SUM(E6:E13)</f>
        <v>646461</v>
      </c>
      <c r="F14" s="131">
        <f>(E14/C14)</f>
        <v>0.86847079464833876</v>
      </c>
      <c r="G14" s="130">
        <f>SUM(G6:G13)</f>
        <v>60847</v>
      </c>
      <c r="H14" s="131">
        <f>(G14/D14)</f>
        <v>0.67612285263462013</v>
      </c>
      <c r="I14" s="48"/>
      <c r="J14" s="48"/>
      <c r="K14" s="28">
        <f t="shared" ref="K14:Y14" si="3">SUM(K6:K13)</f>
        <v>0</v>
      </c>
      <c r="L14" s="28">
        <f t="shared" si="3"/>
        <v>0</v>
      </c>
      <c r="M14" s="28">
        <f t="shared" si="3"/>
        <v>0</v>
      </c>
      <c r="N14" s="28">
        <f t="shared" si="3"/>
        <v>0</v>
      </c>
      <c r="O14" s="27">
        <f t="shared" si="3"/>
        <v>0</v>
      </c>
      <c r="P14" s="27">
        <f t="shared" si="3"/>
        <v>0</v>
      </c>
      <c r="Q14" s="27">
        <f t="shared" si="3"/>
        <v>0</v>
      </c>
      <c r="R14" s="27">
        <f t="shared" si="3"/>
        <v>0</v>
      </c>
      <c r="S14" s="27">
        <f t="shared" si="3"/>
        <v>0</v>
      </c>
      <c r="T14" s="27">
        <f t="shared" si="3"/>
        <v>0</v>
      </c>
      <c r="U14" s="27">
        <f t="shared" si="3"/>
        <v>0</v>
      </c>
      <c r="V14" s="27">
        <f t="shared" si="3"/>
        <v>0</v>
      </c>
      <c r="W14" s="27">
        <f t="shared" si="3"/>
        <v>0</v>
      </c>
      <c r="X14" s="27">
        <f t="shared" si="3"/>
        <v>0</v>
      </c>
      <c r="Y14" s="27">
        <f t="shared" si="3"/>
        <v>0</v>
      </c>
      <c r="Z14" s="27">
        <f>SUM(Z6:Z13)</f>
        <v>0</v>
      </c>
      <c r="AA14" s="27">
        <f>SUM(AA6:AA13)</f>
        <v>0</v>
      </c>
      <c r="AB14" s="25"/>
      <c r="AC14" s="25"/>
      <c r="AD14" s="25"/>
      <c r="AE14" s="25"/>
      <c r="AM14" s="26">
        <f>SUM(AM6:AM13)</f>
        <v>2</v>
      </c>
      <c r="AN14" s="26">
        <f>SUM(AN6:AN13)</f>
        <v>1</v>
      </c>
      <c r="AO14" s="26">
        <f>SUM(AO6:AO13)</f>
        <v>1</v>
      </c>
    </row>
    <row r="15" spans="1:41" ht="6.75" customHeight="1"/>
    <row r="16" spans="1:41" ht="14.25">
      <c r="T16" s="12"/>
      <c r="U16" s="12"/>
      <c r="V16" s="12"/>
    </row>
    <row r="17" spans="3:25" ht="36" customHeight="1"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33"/>
      <c r="O17" s="30"/>
      <c r="P17" s="94"/>
      <c r="Q17" s="94"/>
      <c r="R17" s="94"/>
      <c r="S17" s="94"/>
      <c r="T17" s="94"/>
      <c r="U17" s="94"/>
      <c r="V17" s="94"/>
      <c r="W17" s="94"/>
      <c r="X17" s="94"/>
      <c r="Y17" s="94"/>
    </row>
    <row r="18" spans="3:25">
      <c r="C18" s="6"/>
      <c r="D18" s="6"/>
      <c r="E18" s="6"/>
      <c r="O18" s="6"/>
      <c r="P18" s="6"/>
      <c r="Q18" s="6"/>
    </row>
    <row r="19" spans="3:25">
      <c r="C19" s="6"/>
      <c r="D19" s="6"/>
      <c r="E19" s="6"/>
      <c r="O19" s="6"/>
      <c r="P19" s="6"/>
      <c r="Q19" s="6"/>
    </row>
    <row r="20" spans="3:25">
      <c r="C20" s="6"/>
      <c r="D20" s="6"/>
      <c r="E20" s="6"/>
      <c r="O20" s="6"/>
      <c r="P20" s="6"/>
      <c r="Q20" s="6"/>
    </row>
    <row r="21" spans="3:25">
      <c r="C21" s="6"/>
      <c r="D21" s="6"/>
      <c r="E21" s="6"/>
      <c r="O21" s="6"/>
      <c r="P21" s="6"/>
      <c r="Q21" s="6"/>
    </row>
    <row r="22" spans="3:25">
      <c r="C22" s="6"/>
      <c r="D22" s="6"/>
      <c r="E22" s="6"/>
      <c r="O22" s="6"/>
      <c r="P22" s="6"/>
      <c r="Q22" s="6"/>
    </row>
    <row r="23" spans="3:25">
      <c r="C23" s="6"/>
      <c r="D23" s="6"/>
      <c r="E23" s="6"/>
      <c r="O23" s="6"/>
      <c r="P23" s="6"/>
      <c r="Q23" s="6"/>
      <c r="T23" s="67">
        <f>T14+V14</f>
        <v>0</v>
      </c>
    </row>
  </sheetData>
  <mergeCells count="16">
    <mergeCell ref="K3:N3"/>
    <mergeCell ref="O3:Q3"/>
    <mergeCell ref="E3:H3"/>
    <mergeCell ref="C3:C5"/>
    <mergeCell ref="D3:D5"/>
    <mergeCell ref="E4:F4"/>
    <mergeCell ref="G4:H4"/>
    <mergeCell ref="A3:A5"/>
    <mergeCell ref="P17:Y17"/>
    <mergeCell ref="C17:M17"/>
    <mergeCell ref="A1:H1"/>
    <mergeCell ref="A14:B14"/>
    <mergeCell ref="B3:B5"/>
    <mergeCell ref="O1:Z1"/>
    <mergeCell ref="R3:W3"/>
    <mergeCell ref="X3:AA3"/>
  </mergeCells>
  <phoneticPr fontId="2" type="noConversion"/>
  <hyperlinks>
    <hyperlink ref="AG8" r:id="rId1"/>
  </hyperlinks>
  <pageMargins left="0.56999999999999995" right="0.2" top="0.38" bottom="0.23" header="0.2" footer="0.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6"/>
  <sheetViews>
    <sheetView zoomScale="115" workbookViewId="0">
      <pane ySplit="4" topLeftCell="A5" activePane="bottomLeft" state="frozen"/>
      <selection pane="bottomLeft" activeCell="F5" sqref="F5"/>
    </sheetView>
  </sheetViews>
  <sheetFormatPr defaultRowHeight="12.75"/>
  <cols>
    <col min="1" max="1" width="4.85546875" style="1" customWidth="1"/>
    <col min="2" max="2" width="20.5703125" style="1" bestFit="1" customWidth="1"/>
    <col min="3" max="3" width="8.42578125" style="1" bestFit="1" customWidth="1"/>
    <col min="4" max="5" width="8.85546875" style="1" bestFit="1" customWidth="1"/>
    <col min="6" max="6" width="10.140625" style="9" bestFit="1" customWidth="1"/>
    <col min="7" max="7" width="9" style="9" bestFit="1" customWidth="1"/>
    <col min="8" max="8" width="7.28515625" style="1" bestFit="1" customWidth="1"/>
    <col min="9" max="9" width="8.85546875" style="1" bestFit="1" customWidth="1"/>
    <col min="10" max="10" width="9.140625" style="1" bestFit="1" customWidth="1"/>
    <col min="11" max="12" width="7.28515625" style="1" hidden="1" customWidth="1"/>
    <col min="13" max="13" width="7.7109375" style="1" bestFit="1" customWidth="1"/>
    <col min="14" max="14" width="9.140625" style="1" bestFit="1" customWidth="1"/>
    <col min="15" max="15" width="7.28515625" style="1" bestFit="1" customWidth="1"/>
    <col min="16" max="18" width="7.42578125" style="1" customWidth="1"/>
    <col min="19" max="16384" width="9.140625" style="1"/>
  </cols>
  <sheetData>
    <row r="1" spans="1:21" ht="44.25" customHeight="1">
      <c r="A1" s="14"/>
      <c r="B1" s="98" t="s">
        <v>108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7"/>
      <c r="T1" s="7"/>
    </row>
    <row r="2" spans="1:21" ht="12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5"/>
      <c r="R2" s="15"/>
      <c r="S2" s="7"/>
      <c r="T2" s="7"/>
    </row>
    <row r="3" spans="1:21" s="4" customFormat="1" ht="15.75">
      <c r="A3" s="99" t="s">
        <v>0</v>
      </c>
      <c r="B3" s="132" t="s">
        <v>89</v>
      </c>
      <c r="C3" s="105" t="s">
        <v>106</v>
      </c>
      <c r="D3" s="105"/>
      <c r="E3" s="105"/>
      <c r="F3" s="105"/>
      <c r="G3" s="105"/>
      <c r="H3" s="105"/>
      <c r="I3" s="105"/>
      <c r="J3" s="105"/>
      <c r="K3" s="106" t="s">
        <v>15</v>
      </c>
      <c r="L3" s="106" t="s">
        <v>16</v>
      </c>
      <c r="M3" s="158" t="s">
        <v>17</v>
      </c>
      <c r="N3" s="159"/>
      <c r="O3" s="159"/>
      <c r="P3" s="159"/>
      <c r="Q3" s="159"/>
      <c r="R3" s="160"/>
    </row>
    <row r="4" spans="1:21" s="4" customFormat="1" ht="78.75">
      <c r="A4" s="99"/>
      <c r="B4" s="133"/>
      <c r="C4" s="50" t="s">
        <v>18</v>
      </c>
      <c r="D4" s="50" t="s">
        <v>19</v>
      </c>
      <c r="E4" s="50" t="s">
        <v>20</v>
      </c>
      <c r="F4" s="50" t="s">
        <v>21</v>
      </c>
      <c r="G4" s="50" t="s">
        <v>22</v>
      </c>
      <c r="H4" s="50" t="s">
        <v>23</v>
      </c>
      <c r="I4" s="50" t="s">
        <v>24</v>
      </c>
      <c r="J4" s="50" t="s">
        <v>25</v>
      </c>
      <c r="K4" s="106"/>
      <c r="L4" s="106"/>
      <c r="M4" s="50" t="s">
        <v>18</v>
      </c>
      <c r="N4" s="50" t="s">
        <v>103</v>
      </c>
      <c r="O4" s="50" t="s">
        <v>26</v>
      </c>
      <c r="P4" s="50" t="s">
        <v>52</v>
      </c>
      <c r="Q4" s="50" t="s">
        <v>53</v>
      </c>
      <c r="R4" s="50" t="s">
        <v>54</v>
      </c>
    </row>
    <row r="5" spans="1:21" ht="24.95" customHeight="1">
      <c r="A5" s="51">
        <v>1</v>
      </c>
      <c r="B5" s="77" t="s">
        <v>90</v>
      </c>
      <c r="C5" s="134">
        <v>9379</v>
      </c>
      <c r="D5" s="134">
        <v>9379</v>
      </c>
      <c r="E5" s="134">
        <v>9345</v>
      </c>
      <c r="F5" s="135">
        <f t="shared" ref="F5:F13" si="0">D5/C5</f>
        <v>1</v>
      </c>
      <c r="G5" s="136">
        <f>E5/C5</f>
        <v>0.99637488005117814</v>
      </c>
      <c r="H5" s="51">
        <v>156</v>
      </c>
      <c r="I5" s="51">
        <v>99</v>
      </c>
      <c r="J5" s="136">
        <f t="shared" ref="J5:J12" si="1">I5/H5</f>
        <v>0.63461538461538458</v>
      </c>
      <c r="K5" s="137">
        <f t="shared" ref="K5:L12" si="2">J5/I5</f>
        <v>6.41025641025641E-3</v>
      </c>
      <c r="L5" s="137">
        <f t="shared" si="2"/>
        <v>1.0101010101010102E-2</v>
      </c>
      <c r="M5" s="134">
        <v>1980</v>
      </c>
      <c r="N5" s="134">
        <v>1717</v>
      </c>
      <c r="O5" s="136">
        <f t="shared" ref="O5:O12" si="3">N5/M5</f>
        <v>0.86717171717171715</v>
      </c>
      <c r="P5" s="51">
        <v>132</v>
      </c>
      <c r="Q5" s="51">
        <v>60</v>
      </c>
      <c r="R5" s="51">
        <v>2</v>
      </c>
    </row>
    <row r="6" spans="1:21" ht="24.95" customHeight="1">
      <c r="A6" s="51">
        <f>A5+1</f>
        <v>2</v>
      </c>
      <c r="B6" s="77" t="s">
        <v>91</v>
      </c>
      <c r="C6" s="52">
        <v>18322</v>
      </c>
      <c r="D6" s="52">
        <v>18322</v>
      </c>
      <c r="E6" s="52">
        <v>15416</v>
      </c>
      <c r="F6" s="135">
        <f t="shared" si="0"/>
        <v>1</v>
      </c>
      <c r="G6" s="136">
        <f>E6/C6</f>
        <v>0.84139286104137101</v>
      </c>
      <c r="H6" s="52">
        <v>1400</v>
      </c>
      <c r="I6" s="52">
        <v>1042</v>
      </c>
      <c r="J6" s="136">
        <f t="shared" si="1"/>
        <v>0.74428571428571433</v>
      </c>
      <c r="K6" s="137">
        <f t="shared" si="2"/>
        <v>7.1428571428571429E-4</v>
      </c>
      <c r="L6" s="137">
        <f t="shared" si="2"/>
        <v>9.5969289827255275E-4</v>
      </c>
      <c r="M6" s="52">
        <v>5827</v>
      </c>
      <c r="N6" s="52">
        <v>3791</v>
      </c>
      <c r="O6" s="136">
        <f t="shared" si="3"/>
        <v>0.65059207139179676</v>
      </c>
      <c r="P6" s="52">
        <v>328</v>
      </c>
      <c r="Q6" s="52">
        <v>1245</v>
      </c>
      <c r="R6" s="52">
        <v>192</v>
      </c>
    </row>
    <row r="7" spans="1:21" s="9" customFormat="1" ht="24.95" customHeight="1">
      <c r="A7" s="51">
        <f t="shared" ref="A7:A12" si="4">A6+1</f>
        <v>3</v>
      </c>
      <c r="B7" s="77" t="s">
        <v>92</v>
      </c>
      <c r="C7" s="52">
        <v>35024</v>
      </c>
      <c r="D7" s="52">
        <v>32700</v>
      </c>
      <c r="E7" s="52">
        <v>24573</v>
      </c>
      <c r="F7" s="136">
        <f t="shared" si="0"/>
        <v>0.93364550022841475</v>
      </c>
      <c r="G7" s="136">
        <v>0.70160461397898588</v>
      </c>
      <c r="H7" s="52">
        <v>3402</v>
      </c>
      <c r="I7" s="52">
        <v>2128</v>
      </c>
      <c r="J7" s="136">
        <f t="shared" si="1"/>
        <v>0.62551440329218111</v>
      </c>
      <c r="K7" s="137">
        <f t="shared" si="2"/>
        <v>2.9394473838918284E-4</v>
      </c>
      <c r="L7" s="137">
        <f t="shared" si="2"/>
        <v>4.6992481203007516E-4</v>
      </c>
      <c r="M7" s="52">
        <v>13307</v>
      </c>
      <c r="N7" s="52">
        <v>4448</v>
      </c>
      <c r="O7" s="136">
        <f t="shared" si="3"/>
        <v>0.3342601638235515</v>
      </c>
      <c r="P7" s="52">
        <v>275</v>
      </c>
      <c r="Q7" s="52">
        <v>466</v>
      </c>
      <c r="R7" s="52">
        <v>3</v>
      </c>
      <c r="S7" s="1"/>
      <c r="U7" s="1"/>
    </row>
    <row r="8" spans="1:21" ht="24.95" customHeight="1">
      <c r="A8" s="51">
        <f t="shared" si="4"/>
        <v>4</v>
      </c>
      <c r="B8" s="77" t="s">
        <v>93</v>
      </c>
      <c r="C8" s="52">
        <v>23585</v>
      </c>
      <c r="D8" s="52">
        <v>22471</v>
      </c>
      <c r="E8" s="52">
        <v>18566</v>
      </c>
      <c r="F8" s="136">
        <v>0.95299999999999996</v>
      </c>
      <c r="G8" s="136">
        <v>0.78700000000000003</v>
      </c>
      <c r="H8" s="52">
        <v>2790</v>
      </c>
      <c r="I8" s="52">
        <v>1171</v>
      </c>
      <c r="J8" s="136">
        <v>0.42</v>
      </c>
      <c r="K8" s="137">
        <f t="shared" si="2"/>
        <v>3.5866780529461996E-4</v>
      </c>
      <c r="L8" s="137">
        <f t="shared" si="2"/>
        <v>8.5397096498719043E-4</v>
      </c>
      <c r="M8" s="52">
        <v>9235</v>
      </c>
      <c r="N8" s="52">
        <v>6249</v>
      </c>
      <c r="O8" s="136">
        <v>0.67700000000000005</v>
      </c>
      <c r="P8" s="52">
        <v>234</v>
      </c>
      <c r="Q8" s="52">
        <v>823</v>
      </c>
      <c r="R8" s="52">
        <v>14</v>
      </c>
    </row>
    <row r="9" spans="1:21" ht="24.95" customHeight="1">
      <c r="A9" s="51">
        <f t="shared" si="4"/>
        <v>5</v>
      </c>
      <c r="B9" s="77" t="s">
        <v>96</v>
      </c>
      <c r="C9" s="52">
        <v>43712</v>
      </c>
      <c r="D9" s="52">
        <f>F9*C9</f>
        <v>42050.943999999996</v>
      </c>
      <c r="E9" s="52">
        <f>G9*C9</f>
        <v>32784</v>
      </c>
      <c r="F9" s="136">
        <v>0.96199999999999997</v>
      </c>
      <c r="G9" s="136">
        <v>0.75</v>
      </c>
      <c r="H9" s="52">
        <v>6120</v>
      </c>
      <c r="I9" s="52">
        <f>J9*H9</f>
        <v>1897.2</v>
      </c>
      <c r="J9" s="136">
        <v>0.31</v>
      </c>
      <c r="K9" s="137">
        <v>2834</v>
      </c>
      <c r="L9" s="137">
        <v>1588</v>
      </c>
      <c r="M9" s="51">
        <v>19353</v>
      </c>
      <c r="N9" s="51">
        <v>10734</v>
      </c>
      <c r="O9" s="136">
        <v>0.55464269105565034</v>
      </c>
      <c r="P9" s="53">
        <v>390</v>
      </c>
      <c r="Q9" s="53">
        <v>858</v>
      </c>
      <c r="R9" s="53">
        <v>21</v>
      </c>
    </row>
    <row r="10" spans="1:21" ht="24.95" customHeight="1">
      <c r="A10" s="51">
        <f t="shared" si="4"/>
        <v>6</v>
      </c>
      <c r="B10" s="77" t="s">
        <v>94</v>
      </c>
      <c r="C10" s="52">
        <v>28944</v>
      </c>
      <c r="D10" s="52">
        <v>28160</v>
      </c>
      <c r="E10" s="52">
        <v>22601</v>
      </c>
      <c r="F10" s="136">
        <f t="shared" si="0"/>
        <v>0.97291321171918188</v>
      </c>
      <c r="G10" s="136">
        <f>E10/C10</f>
        <v>0.78085268103924821</v>
      </c>
      <c r="H10" s="52">
        <v>3545</v>
      </c>
      <c r="I10" s="74">
        <v>2355</v>
      </c>
      <c r="J10" s="136">
        <f t="shared" si="1"/>
        <v>0.6643159379407616</v>
      </c>
      <c r="K10" s="137">
        <f t="shared" si="2"/>
        <v>2.8208744710860365E-4</v>
      </c>
      <c r="L10" s="137">
        <f t="shared" si="2"/>
        <v>4.2462845010615713E-4</v>
      </c>
      <c r="M10" s="52">
        <v>16820</v>
      </c>
      <c r="N10" s="52">
        <v>10955</v>
      </c>
      <c r="O10" s="136">
        <f t="shared" si="3"/>
        <v>0.65130796670630198</v>
      </c>
      <c r="P10" s="52">
        <v>11</v>
      </c>
      <c r="Q10" s="52">
        <v>163</v>
      </c>
      <c r="R10" s="52">
        <v>0</v>
      </c>
    </row>
    <row r="11" spans="1:21" s="10" customFormat="1" ht="24.95" customHeight="1">
      <c r="A11" s="51">
        <f t="shared" si="4"/>
        <v>7</v>
      </c>
      <c r="B11" s="77" t="s">
        <v>95</v>
      </c>
      <c r="C11" s="52">
        <v>21596</v>
      </c>
      <c r="D11" s="52">
        <v>20420</v>
      </c>
      <c r="E11" s="52">
        <v>11673</v>
      </c>
      <c r="F11" s="136">
        <f t="shared" si="0"/>
        <v>0.94554547138358958</v>
      </c>
      <c r="G11" s="136">
        <f>E11/C11</f>
        <v>0.54051676236340063</v>
      </c>
      <c r="H11" s="52">
        <v>5697</v>
      </c>
      <c r="I11" s="74">
        <v>1961</v>
      </c>
      <c r="J11" s="136">
        <f t="shared" si="1"/>
        <v>0.34421625416886081</v>
      </c>
      <c r="K11" s="137">
        <f t="shared" si="2"/>
        <v>1.7553098121818501E-4</v>
      </c>
      <c r="L11" s="137">
        <f t="shared" si="2"/>
        <v>5.099439061703213E-4</v>
      </c>
      <c r="M11" s="52">
        <v>11090</v>
      </c>
      <c r="N11" s="52">
        <v>3930</v>
      </c>
      <c r="O11" s="136">
        <f t="shared" si="3"/>
        <v>0.35437330928764654</v>
      </c>
      <c r="P11" s="52">
        <v>461</v>
      </c>
      <c r="Q11" s="52">
        <v>2247</v>
      </c>
      <c r="R11" s="52">
        <v>110</v>
      </c>
      <c r="S11" s="1"/>
      <c r="U11" s="1"/>
    </row>
    <row r="12" spans="1:21" ht="24.95" customHeight="1">
      <c r="A12" s="51">
        <f t="shared" si="4"/>
        <v>8</v>
      </c>
      <c r="B12" s="77" t="s">
        <v>97</v>
      </c>
      <c r="C12" s="52">
        <v>10431</v>
      </c>
      <c r="D12" s="52">
        <v>9145</v>
      </c>
      <c r="E12" s="52">
        <v>2157</v>
      </c>
      <c r="F12" s="136">
        <f t="shared" si="0"/>
        <v>0.87671364202856872</v>
      </c>
      <c r="G12" s="136">
        <f>E12/C12</f>
        <v>0.20678746045441473</v>
      </c>
      <c r="H12" s="52">
        <v>3969</v>
      </c>
      <c r="I12" s="76">
        <v>434</v>
      </c>
      <c r="J12" s="136">
        <f t="shared" si="1"/>
        <v>0.10934744268077601</v>
      </c>
      <c r="K12" s="137">
        <f t="shared" si="2"/>
        <v>2.5195263290501383E-4</v>
      </c>
      <c r="L12" s="137">
        <f t="shared" si="2"/>
        <v>2.304147465437788E-3</v>
      </c>
      <c r="M12" s="52">
        <v>7555</v>
      </c>
      <c r="N12" s="52">
        <v>1625</v>
      </c>
      <c r="O12" s="136">
        <f t="shared" si="3"/>
        <v>0.21508934480476505</v>
      </c>
      <c r="P12" s="53">
        <v>136</v>
      </c>
      <c r="Q12" s="52">
        <v>3235</v>
      </c>
      <c r="R12" s="53">
        <v>15</v>
      </c>
    </row>
    <row r="13" spans="1:21" s="3" customFormat="1" ht="24.95" customHeight="1">
      <c r="A13" s="138" t="s">
        <v>27</v>
      </c>
      <c r="B13" s="139"/>
      <c r="C13" s="54">
        <f>SUM(C5:C12)</f>
        <v>190993</v>
      </c>
      <c r="D13" s="54">
        <f>SUM(D5:D12)</f>
        <v>182647.94399999999</v>
      </c>
      <c r="E13" s="54">
        <f>SUM(E5:E12)</f>
        <v>137115</v>
      </c>
      <c r="F13" s="140">
        <f t="shared" si="0"/>
        <v>0.95630700601592722</v>
      </c>
      <c r="G13" s="140">
        <f>E13/C13</f>
        <v>0.71790589183896791</v>
      </c>
      <c r="H13" s="54">
        <f>SUM(H5:H12)</f>
        <v>27079</v>
      </c>
      <c r="I13" s="107">
        <f>SUM(I5:I12)</f>
        <v>11087.2</v>
      </c>
      <c r="J13" s="140">
        <f>(I13/H13)</f>
        <v>0.40943904870933195</v>
      </c>
      <c r="K13" s="54">
        <f>SUM(K5:K12)</f>
        <v>2834.0084867257292</v>
      </c>
      <c r="L13" s="54">
        <f>SUM(L5:L12)</f>
        <v>1588.015623318598</v>
      </c>
      <c r="M13" s="54">
        <f>SUM(M5:M12)</f>
        <v>85167</v>
      </c>
      <c r="N13" s="54">
        <f>SUM(N5:N12)</f>
        <v>43449</v>
      </c>
      <c r="O13" s="140">
        <f>(N13/M13)</f>
        <v>0.51016238683997328</v>
      </c>
      <c r="P13" s="54">
        <f>SUM(P5:P12)</f>
        <v>1967</v>
      </c>
      <c r="Q13" s="54">
        <f>SUM(Q5:Q12)</f>
        <v>9097</v>
      </c>
      <c r="R13" s="54">
        <f>SUM(R5:R12)</f>
        <v>357</v>
      </c>
    </row>
    <row r="14" spans="1:21" ht="18.75">
      <c r="A14" s="55"/>
      <c r="B14" s="55"/>
      <c r="C14" s="55"/>
      <c r="D14" s="55"/>
      <c r="E14" s="55"/>
      <c r="F14" s="56"/>
      <c r="G14" s="56"/>
      <c r="H14" s="55"/>
      <c r="I14" s="55"/>
      <c r="J14" s="56"/>
      <c r="K14" s="55"/>
      <c r="L14" s="55"/>
      <c r="M14" s="55"/>
      <c r="N14" s="55"/>
      <c r="O14" s="56"/>
      <c r="P14" s="16"/>
      <c r="Q14" s="16"/>
      <c r="R14" s="16"/>
    </row>
    <row r="15" spans="1:21">
      <c r="A15" s="16"/>
      <c r="B15" s="16"/>
      <c r="C15" s="16"/>
      <c r="D15" s="16"/>
      <c r="E15" s="16"/>
      <c r="F15" s="17"/>
      <c r="G15" s="17"/>
      <c r="H15" s="16"/>
      <c r="I15" s="16"/>
      <c r="J15" s="17"/>
      <c r="K15" s="16"/>
      <c r="L15" s="16"/>
      <c r="M15" s="16"/>
      <c r="N15" s="16"/>
      <c r="O15" s="17"/>
      <c r="P15" s="16"/>
      <c r="Q15" s="16"/>
      <c r="R15" s="16"/>
    </row>
    <row r="16" spans="1:21">
      <c r="A16" s="16"/>
      <c r="B16" s="16"/>
      <c r="C16" s="16"/>
      <c r="D16" s="16"/>
      <c r="E16" s="16"/>
      <c r="F16" s="17"/>
      <c r="G16" s="17"/>
      <c r="H16" s="16"/>
      <c r="I16" s="16"/>
      <c r="J16" s="17"/>
      <c r="K16" s="16"/>
      <c r="L16" s="16"/>
      <c r="M16" s="16"/>
      <c r="N16" s="16"/>
      <c r="O16" s="17"/>
      <c r="P16" s="16"/>
      <c r="Q16" s="16"/>
      <c r="R16" s="16"/>
    </row>
    <row r="17" spans="1:18">
      <c r="A17" s="16"/>
      <c r="B17" s="16"/>
      <c r="C17" s="16"/>
      <c r="D17" s="16"/>
      <c r="E17" s="16"/>
      <c r="F17" s="17"/>
      <c r="G17" s="17"/>
      <c r="H17" s="16"/>
      <c r="I17" s="16"/>
      <c r="J17" s="17"/>
      <c r="K17" s="16"/>
      <c r="L17" s="16"/>
      <c r="M17" s="16"/>
      <c r="N17" s="16"/>
      <c r="O17" s="17"/>
      <c r="P17" s="16"/>
      <c r="Q17" s="16"/>
      <c r="R17" s="16"/>
    </row>
    <row r="18" spans="1:18">
      <c r="A18" s="16"/>
      <c r="B18" s="16"/>
      <c r="C18" s="16"/>
      <c r="D18" s="16"/>
      <c r="E18" s="16"/>
      <c r="F18" s="17"/>
      <c r="G18" s="17"/>
      <c r="H18" s="16"/>
      <c r="I18" s="16"/>
      <c r="J18" s="17"/>
      <c r="K18" s="16"/>
      <c r="L18" s="16"/>
      <c r="M18" s="16"/>
      <c r="N18" s="16"/>
      <c r="O18" s="17"/>
      <c r="P18" s="16"/>
      <c r="Q18" s="16"/>
      <c r="R18" s="16"/>
    </row>
    <row r="19" spans="1:18" ht="38.25" customHeight="1">
      <c r="A19" s="16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6"/>
    </row>
    <row r="20" spans="1:18" ht="14.25">
      <c r="A20" s="16"/>
      <c r="B20" s="16"/>
      <c r="C20" s="16"/>
      <c r="D20" s="16"/>
      <c r="E20" s="16"/>
      <c r="F20" s="17"/>
      <c r="G20" s="17"/>
      <c r="H20" s="16"/>
      <c r="I20" s="16"/>
      <c r="J20" s="17"/>
      <c r="K20" s="16"/>
      <c r="L20" s="16"/>
      <c r="M20" s="13"/>
      <c r="N20" s="13"/>
      <c r="O20" s="17"/>
      <c r="P20" s="16"/>
      <c r="Q20" s="16"/>
      <c r="R20" s="16"/>
    </row>
    <row r="21" spans="1:18">
      <c r="E21" s="16"/>
      <c r="F21" s="16"/>
      <c r="G21" s="16"/>
      <c r="H21" s="16"/>
    </row>
    <row r="22" spans="1:18">
      <c r="E22" s="16"/>
      <c r="F22" s="16"/>
      <c r="G22" s="16"/>
      <c r="H22" s="16"/>
      <c r="P22" s="1">
        <f>P13/M13</f>
        <v>2.3095800016438291E-2</v>
      </c>
    </row>
    <row r="23" spans="1:18">
      <c r="E23" s="16"/>
      <c r="F23" s="16"/>
      <c r="G23" s="16"/>
      <c r="H23" s="16"/>
      <c r="Q23" s="1">
        <f>R13/Q13</f>
        <v>3.9243706716499946E-2</v>
      </c>
    </row>
    <row r="24" spans="1:18">
      <c r="E24" s="16"/>
      <c r="F24" s="16"/>
      <c r="G24" s="16"/>
      <c r="H24" s="16"/>
    </row>
    <row r="25" spans="1:18">
      <c r="E25" s="16"/>
      <c r="F25" s="16"/>
      <c r="G25" s="16"/>
      <c r="H25" s="16"/>
    </row>
    <row r="26" spans="1:18">
      <c r="E26" s="16"/>
      <c r="F26" s="16"/>
      <c r="G26" s="16"/>
      <c r="H26" s="16"/>
    </row>
    <row r="27" spans="1:18">
      <c r="E27" s="16"/>
      <c r="F27" s="16"/>
      <c r="G27" s="16"/>
      <c r="H27" s="16"/>
    </row>
    <row r="28" spans="1:18">
      <c r="E28" s="16"/>
      <c r="F28" s="16"/>
      <c r="G28" s="16"/>
      <c r="H28" s="16"/>
    </row>
    <row r="29" spans="1:18">
      <c r="E29" s="16"/>
      <c r="F29" s="16"/>
      <c r="G29" s="16"/>
      <c r="H29" s="16"/>
    </row>
    <row r="30" spans="1:18">
      <c r="E30" s="16"/>
      <c r="F30" s="16"/>
      <c r="G30" s="16"/>
      <c r="H30" s="16"/>
    </row>
    <row r="31" spans="1:18">
      <c r="E31" s="16"/>
      <c r="F31" s="16"/>
      <c r="G31" s="16"/>
      <c r="H31" s="16"/>
    </row>
    <row r="32" spans="1:18">
      <c r="E32" s="16"/>
      <c r="F32" s="16"/>
      <c r="G32" s="16"/>
      <c r="H32" s="16"/>
    </row>
    <row r="33" spans="5:8">
      <c r="E33" s="16"/>
      <c r="F33" s="16"/>
      <c r="G33" s="16"/>
      <c r="H33" s="16"/>
    </row>
    <row r="34" spans="5:8">
      <c r="E34" s="16"/>
      <c r="F34" s="16"/>
      <c r="G34" s="16"/>
      <c r="H34" s="16"/>
    </row>
    <row r="35" spans="5:8">
      <c r="E35" s="16"/>
      <c r="F35" s="16"/>
      <c r="G35" s="16"/>
      <c r="H35" s="16"/>
    </row>
    <row r="36" spans="5:8">
      <c r="E36" s="16"/>
      <c r="F36" s="16"/>
      <c r="G36" s="16"/>
      <c r="H36" s="16"/>
    </row>
    <row r="37" spans="5:8">
      <c r="E37" s="16"/>
      <c r="F37" s="16"/>
      <c r="G37" s="16"/>
      <c r="H37" s="16"/>
    </row>
    <row r="38" spans="5:8">
      <c r="E38" s="16"/>
      <c r="F38" s="16"/>
      <c r="G38" s="16"/>
      <c r="H38" s="16"/>
    </row>
    <row r="39" spans="5:8">
      <c r="E39" s="16"/>
      <c r="F39" s="16"/>
      <c r="G39" s="16"/>
      <c r="H39" s="16"/>
    </row>
    <row r="40" spans="5:8">
      <c r="E40" s="16"/>
      <c r="F40" s="16"/>
      <c r="G40" s="16"/>
      <c r="H40" s="16"/>
    </row>
    <row r="41" spans="5:8">
      <c r="E41" s="16"/>
      <c r="F41" s="16"/>
      <c r="G41" s="16"/>
      <c r="H41" s="16"/>
    </row>
    <row r="42" spans="5:8">
      <c r="E42" s="16"/>
      <c r="F42" s="16"/>
      <c r="G42" s="16"/>
      <c r="H42" s="16"/>
    </row>
    <row r="43" spans="5:8">
      <c r="E43" s="16"/>
      <c r="F43" s="16"/>
      <c r="G43" s="16"/>
      <c r="H43" s="16"/>
    </row>
    <row r="44" spans="5:8">
      <c r="E44" s="16"/>
      <c r="F44" s="16"/>
      <c r="G44" s="16"/>
      <c r="H44" s="16"/>
    </row>
    <row r="45" spans="5:8">
      <c r="E45" s="16"/>
      <c r="F45" s="16"/>
      <c r="G45" s="16"/>
      <c r="H45" s="16"/>
    </row>
    <row r="46" spans="5:8">
      <c r="E46" s="16"/>
      <c r="F46" s="16"/>
      <c r="G46" s="16"/>
      <c r="H46" s="16"/>
    </row>
    <row r="47" spans="5:8">
      <c r="E47" s="16"/>
      <c r="F47" s="16"/>
      <c r="G47" s="16"/>
      <c r="H47" s="16"/>
    </row>
    <row r="48" spans="5:8">
      <c r="E48" s="16"/>
      <c r="F48" s="16"/>
      <c r="G48" s="16"/>
      <c r="H48" s="16"/>
    </row>
    <row r="49" spans="5:8">
      <c r="E49" s="16"/>
      <c r="F49" s="16"/>
      <c r="G49" s="16"/>
      <c r="H49" s="16"/>
    </row>
    <row r="50" spans="5:8">
      <c r="E50" s="16"/>
      <c r="F50" s="16"/>
      <c r="G50" s="16"/>
      <c r="H50" s="16"/>
    </row>
    <row r="51" spans="5:8">
      <c r="E51" s="16"/>
      <c r="F51" s="16"/>
      <c r="G51" s="16"/>
      <c r="H51" s="16"/>
    </row>
    <row r="52" spans="5:8">
      <c r="E52" s="16"/>
      <c r="F52" s="16"/>
      <c r="G52" s="16"/>
      <c r="H52" s="16"/>
    </row>
    <row r="53" spans="5:8">
      <c r="E53" s="16"/>
      <c r="F53" s="16"/>
      <c r="G53" s="16"/>
      <c r="H53" s="16"/>
    </row>
    <row r="54" spans="5:8">
      <c r="E54" s="16"/>
      <c r="F54" s="16"/>
      <c r="G54" s="16"/>
      <c r="H54" s="16"/>
    </row>
    <row r="55" spans="5:8">
      <c r="E55" s="16"/>
      <c r="F55" s="16"/>
      <c r="G55" s="16"/>
      <c r="H55" s="16"/>
    </row>
    <row r="56" spans="5:8">
      <c r="E56" s="16"/>
      <c r="F56" s="16"/>
      <c r="G56" s="16"/>
      <c r="H56" s="16"/>
    </row>
  </sheetData>
  <mergeCells count="9">
    <mergeCell ref="M3:R3"/>
    <mergeCell ref="B1:R1"/>
    <mergeCell ref="L3:L4"/>
    <mergeCell ref="C3:J3"/>
    <mergeCell ref="K3:K4"/>
    <mergeCell ref="B19:Q19"/>
    <mergeCell ref="A13:B13"/>
    <mergeCell ref="A3:A4"/>
    <mergeCell ref="B3:B4"/>
  </mergeCells>
  <phoneticPr fontId="2" type="noConversion"/>
  <pageMargins left="0.24" right="0.39" top="0.24" bottom="0.23" header="0.2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1"/>
  <sheetViews>
    <sheetView tabSelected="1" topLeftCell="Q1" zoomScale="115" workbookViewId="0">
      <selection activeCell="X4" sqref="X4:Y4"/>
    </sheetView>
  </sheetViews>
  <sheetFormatPr defaultRowHeight="12.75"/>
  <cols>
    <col min="1" max="1" width="5" style="16" bestFit="1" customWidth="1"/>
    <col min="2" max="2" width="26" style="16" customWidth="1"/>
    <col min="3" max="3" width="17.28515625" style="16" customWidth="1"/>
    <col min="4" max="4" width="18.85546875" style="16" customWidth="1"/>
    <col min="5" max="5" width="18" style="16" customWidth="1"/>
    <col min="6" max="6" width="8.28515625" style="16" hidden="1" customWidth="1"/>
    <col min="7" max="7" width="8.5703125" style="16" hidden="1" customWidth="1"/>
    <col min="8" max="8" width="8.42578125" style="16" hidden="1" customWidth="1"/>
    <col min="9" max="9" width="8.5703125" style="16" hidden="1" customWidth="1"/>
    <col min="10" max="10" width="16.28515625" style="16" customWidth="1"/>
    <col min="11" max="11" width="17.28515625" style="16" customWidth="1"/>
    <col min="12" max="12" width="18.42578125" style="16" customWidth="1"/>
    <col min="13" max="13" width="8.28515625" style="16" hidden="1" customWidth="1"/>
    <col min="14" max="14" width="9.140625" style="16" hidden="1" customWidth="1"/>
    <col min="15" max="15" width="7.85546875" style="16" hidden="1" customWidth="1"/>
    <col min="16" max="16" width="9.140625" style="16" hidden="1" customWidth="1"/>
    <col min="17" max="17" width="6.85546875" style="16" customWidth="1"/>
    <col min="18" max="18" width="24.5703125" style="16" bestFit="1" customWidth="1"/>
    <col min="19" max="19" width="11.42578125" style="16" customWidth="1"/>
    <col min="20" max="20" width="12.42578125" style="16" customWidth="1"/>
    <col min="21" max="21" width="12.5703125" style="16" customWidth="1"/>
    <col min="22" max="22" width="10.85546875" style="16" customWidth="1"/>
    <col min="23" max="23" width="11.28515625" style="16" customWidth="1"/>
    <col min="24" max="25" width="12.28515625" style="16" customWidth="1"/>
    <col min="26" max="26" width="12.42578125" style="16" customWidth="1"/>
    <col min="27" max="27" width="12.7109375" style="16" customWidth="1"/>
    <col min="28" max="16384" width="9.140625" style="16"/>
  </cols>
  <sheetData>
    <row r="1" spans="1:33" ht="36.75" customHeight="1">
      <c r="A1" s="98" t="s">
        <v>109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 t="s">
        <v>110</v>
      </c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31"/>
      <c r="AC1" s="31"/>
      <c r="AD1" s="31"/>
      <c r="AE1" s="31"/>
      <c r="AF1" s="31"/>
      <c r="AG1" s="31"/>
    </row>
    <row r="3" spans="1:33" s="34" customFormat="1" ht="17.25" customHeight="1">
      <c r="A3" s="152" t="s">
        <v>0</v>
      </c>
      <c r="B3" s="153" t="s">
        <v>89</v>
      </c>
      <c r="C3" s="151" t="s">
        <v>28</v>
      </c>
      <c r="D3" s="151"/>
      <c r="E3" s="151"/>
      <c r="F3" s="151"/>
      <c r="G3" s="151"/>
      <c r="H3" s="151"/>
      <c r="I3" s="151"/>
      <c r="J3" s="151" t="s">
        <v>29</v>
      </c>
      <c r="K3" s="151"/>
      <c r="L3" s="151"/>
      <c r="M3" s="65"/>
      <c r="N3" s="65"/>
      <c r="O3" s="65"/>
      <c r="P3" s="66"/>
      <c r="Q3" s="150" t="s">
        <v>0</v>
      </c>
      <c r="R3" s="150" t="s">
        <v>89</v>
      </c>
      <c r="S3" s="150" t="s">
        <v>69</v>
      </c>
      <c r="T3" s="151" t="s">
        <v>44</v>
      </c>
      <c r="U3" s="151"/>
      <c r="V3" s="151"/>
      <c r="W3" s="151"/>
      <c r="X3" s="151"/>
      <c r="Y3" s="151"/>
      <c r="Z3" s="151"/>
      <c r="AA3" s="151"/>
    </row>
    <row r="4" spans="1:33" s="34" customFormat="1" ht="116.25" customHeight="1">
      <c r="A4" s="154"/>
      <c r="B4" s="155"/>
      <c r="C4" s="142" t="s">
        <v>43</v>
      </c>
      <c r="D4" s="142" t="s">
        <v>30</v>
      </c>
      <c r="E4" s="142" t="s">
        <v>31</v>
      </c>
      <c r="F4" s="39" t="s">
        <v>32</v>
      </c>
      <c r="G4" s="39" t="s">
        <v>33</v>
      </c>
      <c r="H4" s="39" t="s">
        <v>34</v>
      </c>
      <c r="I4" s="39" t="s">
        <v>35</v>
      </c>
      <c r="J4" s="144" t="s">
        <v>36</v>
      </c>
      <c r="K4" s="142" t="s">
        <v>37</v>
      </c>
      <c r="L4" s="142" t="s">
        <v>38</v>
      </c>
      <c r="M4" s="39" t="s">
        <v>39</v>
      </c>
      <c r="N4" s="39" t="s">
        <v>40</v>
      </c>
      <c r="O4" s="39" t="s">
        <v>41</v>
      </c>
      <c r="P4" s="39" t="s">
        <v>42</v>
      </c>
      <c r="Q4" s="150"/>
      <c r="R4" s="150"/>
      <c r="S4" s="150"/>
      <c r="T4" s="141" t="s">
        <v>45</v>
      </c>
      <c r="U4" s="141"/>
      <c r="V4" s="141" t="s">
        <v>46</v>
      </c>
      <c r="W4" s="141"/>
      <c r="X4" s="141" t="s">
        <v>70</v>
      </c>
      <c r="Y4" s="141"/>
      <c r="Z4" s="141" t="s">
        <v>47</v>
      </c>
      <c r="AA4" s="141"/>
    </row>
    <row r="5" spans="1:33" s="34" customFormat="1" ht="27.75" customHeight="1">
      <c r="A5" s="156"/>
      <c r="B5" s="157"/>
      <c r="C5" s="143"/>
      <c r="D5" s="143"/>
      <c r="E5" s="143"/>
      <c r="F5" s="57"/>
      <c r="G5" s="57"/>
      <c r="H5" s="57"/>
      <c r="I5" s="57"/>
      <c r="J5" s="145"/>
      <c r="K5" s="143"/>
      <c r="L5" s="143"/>
      <c r="M5" s="57" t="s">
        <v>64</v>
      </c>
      <c r="N5" s="57" t="s">
        <v>65</v>
      </c>
      <c r="O5" s="57" t="s">
        <v>66</v>
      </c>
      <c r="P5" s="57" t="s">
        <v>67</v>
      </c>
      <c r="Q5" s="150"/>
      <c r="R5" s="150"/>
      <c r="S5" s="150"/>
      <c r="T5" s="39" t="s">
        <v>5</v>
      </c>
      <c r="U5" s="39" t="s">
        <v>104</v>
      </c>
      <c r="V5" s="39" t="s">
        <v>5</v>
      </c>
      <c r="W5" s="39" t="s">
        <v>105</v>
      </c>
      <c r="X5" s="39" t="s">
        <v>5</v>
      </c>
      <c r="Y5" s="39" t="s">
        <v>104</v>
      </c>
      <c r="Z5" s="39" t="s">
        <v>5</v>
      </c>
      <c r="AA5" s="39" t="s">
        <v>104</v>
      </c>
    </row>
    <row r="6" spans="1:33" ht="24.95" customHeight="1">
      <c r="A6" s="46">
        <v>1</v>
      </c>
      <c r="B6" s="47" t="s">
        <v>90</v>
      </c>
      <c r="C6" s="46">
        <v>21</v>
      </c>
      <c r="D6" s="46">
        <v>21</v>
      </c>
      <c r="E6" s="58">
        <f>D6/C6</f>
        <v>1</v>
      </c>
      <c r="F6" s="46">
        <v>0</v>
      </c>
      <c r="G6" s="59">
        <v>0</v>
      </c>
      <c r="H6" s="46">
        <v>0</v>
      </c>
      <c r="I6" s="58">
        <v>0</v>
      </c>
      <c r="J6" s="46">
        <v>6</v>
      </c>
      <c r="K6" s="46">
        <v>6</v>
      </c>
      <c r="L6" s="59">
        <f>K6/J6</f>
        <v>1</v>
      </c>
      <c r="M6" s="46">
        <v>0</v>
      </c>
      <c r="N6" s="59">
        <v>0</v>
      </c>
      <c r="O6" s="46">
        <v>0</v>
      </c>
      <c r="P6" s="59">
        <v>0</v>
      </c>
      <c r="Q6" s="61">
        <v>1</v>
      </c>
      <c r="R6" s="146" t="s">
        <v>90</v>
      </c>
      <c r="S6" s="61">
        <v>1</v>
      </c>
      <c r="T6" s="61">
        <v>1</v>
      </c>
      <c r="U6" s="147">
        <f>T6/S6</f>
        <v>1</v>
      </c>
      <c r="V6" s="61">
        <v>0</v>
      </c>
      <c r="W6" s="148">
        <f>V6/S6</f>
        <v>0</v>
      </c>
      <c r="X6" s="61">
        <v>0</v>
      </c>
      <c r="Y6" s="147">
        <f>X6/S6</f>
        <v>0</v>
      </c>
      <c r="Z6" s="61">
        <v>0</v>
      </c>
      <c r="AA6" s="147">
        <f>Z6/S6</f>
        <v>0</v>
      </c>
    </row>
    <row r="7" spans="1:33" ht="24.95" customHeight="1">
      <c r="A7" s="46">
        <v>2</v>
      </c>
      <c r="B7" s="47" t="s">
        <v>91</v>
      </c>
      <c r="C7" s="46">
        <v>48</v>
      </c>
      <c r="D7" s="46">
        <v>48</v>
      </c>
      <c r="E7" s="58">
        <f>D7/C7</f>
        <v>1</v>
      </c>
      <c r="F7" s="46">
        <v>2</v>
      </c>
      <c r="G7" s="59">
        <v>4.1666666666666664E-2</v>
      </c>
      <c r="H7" s="46">
        <v>0</v>
      </c>
      <c r="I7" s="58">
        <v>0</v>
      </c>
      <c r="J7" s="46">
        <v>10</v>
      </c>
      <c r="K7" s="46">
        <v>10</v>
      </c>
      <c r="L7" s="59">
        <f>K7/J7</f>
        <v>1</v>
      </c>
      <c r="M7" s="46">
        <v>0</v>
      </c>
      <c r="N7" s="59">
        <v>0</v>
      </c>
      <c r="O7" s="46">
        <v>0</v>
      </c>
      <c r="P7" s="59">
        <v>0</v>
      </c>
      <c r="Q7" s="61">
        <v>2</v>
      </c>
      <c r="R7" s="146" t="s">
        <v>91</v>
      </c>
      <c r="S7" s="61">
        <v>6</v>
      </c>
      <c r="T7" s="61">
        <v>3</v>
      </c>
      <c r="U7" s="147">
        <f t="shared" ref="U7:U14" si="0">T7/S7</f>
        <v>0.5</v>
      </c>
      <c r="V7" s="61">
        <v>2</v>
      </c>
      <c r="W7" s="148">
        <f t="shared" ref="W7:W14" si="1">V7/S7</f>
        <v>0.33333333333333331</v>
      </c>
      <c r="X7" s="61">
        <v>0</v>
      </c>
      <c r="Y7" s="147">
        <f>X7/S7</f>
        <v>0</v>
      </c>
      <c r="Z7" s="61">
        <v>1</v>
      </c>
      <c r="AA7" s="147">
        <f t="shared" ref="AA7:AA14" si="2">Z7/S7</f>
        <v>0.16666666666666666</v>
      </c>
    </row>
    <row r="8" spans="1:33" ht="24.95" customHeight="1">
      <c r="A8" s="46">
        <v>3</v>
      </c>
      <c r="B8" s="47" t="s">
        <v>92</v>
      </c>
      <c r="C8" s="85">
        <v>130</v>
      </c>
      <c r="D8" s="85">
        <v>116</v>
      </c>
      <c r="E8" s="58">
        <f t="shared" ref="E8:E13" si="3">D8/C8</f>
        <v>0.89230769230769236</v>
      </c>
      <c r="F8" s="46">
        <v>0</v>
      </c>
      <c r="G8" s="59">
        <v>0</v>
      </c>
      <c r="H8" s="46">
        <v>1</v>
      </c>
      <c r="I8" s="58">
        <v>0.01</v>
      </c>
      <c r="J8" s="46">
        <v>26</v>
      </c>
      <c r="K8" s="46">
        <v>26</v>
      </c>
      <c r="L8" s="59">
        <f t="shared" ref="L8:L13" si="4">K8/J8</f>
        <v>1</v>
      </c>
      <c r="M8" s="46">
        <v>0</v>
      </c>
      <c r="N8" s="59">
        <v>0</v>
      </c>
      <c r="O8" s="46">
        <v>0</v>
      </c>
      <c r="P8" s="59">
        <v>0</v>
      </c>
      <c r="Q8" s="61">
        <v>3</v>
      </c>
      <c r="R8" s="146" t="s">
        <v>92</v>
      </c>
      <c r="S8" s="61">
        <v>13</v>
      </c>
      <c r="T8" s="61">
        <v>9</v>
      </c>
      <c r="U8" s="147">
        <f t="shared" si="0"/>
        <v>0.69230769230769229</v>
      </c>
      <c r="V8" s="61">
        <v>2</v>
      </c>
      <c r="W8" s="148">
        <f t="shared" si="1"/>
        <v>0.15384615384615385</v>
      </c>
      <c r="X8" s="61">
        <v>0</v>
      </c>
      <c r="Y8" s="147">
        <f t="shared" ref="Y8:Y14" si="5">X8/S8</f>
        <v>0</v>
      </c>
      <c r="Z8" s="61">
        <v>2</v>
      </c>
      <c r="AA8" s="147">
        <f t="shared" si="2"/>
        <v>0.15384615384615385</v>
      </c>
    </row>
    <row r="9" spans="1:33" ht="24.95" customHeight="1">
      <c r="A9" s="46">
        <v>4</v>
      </c>
      <c r="B9" s="47" t="s">
        <v>93</v>
      </c>
      <c r="C9" s="46">
        <v>98</v>
      </c>
      <c r="D9" s="46">
        <v>77</v>
      </c>
      <c r="E9" s="58">
        <f t="shared" si="3"/>
        <v>0.7857142857142857</v>
      </c>
      <c r="F9" s="46">
        <v>13</v>
      </c>
      <c r="G9" s="59">
        <v>0.13300000000000001</v>
      </c>
      <c r="H9" s="46">
        <v>6</v>
      </c>
      <c r="I9" s="58">
        <v>6.0999999999999999E-2</v>
      </c>
      <c r="J9" s="46">
        <v>14</v>
      </c>
      <c r="K9" s="46">
        <v>13</v>
      </c>
      <c r="L9" s="59">
        <f t="shared" si="4"/>
        <v>0.9285714285714286</v>
      </c>
      <c r="M9" s="46">
        <v>0</v>
      </c>
      <c r="N9" s="59">
        <v>0</v>
      </c>
      <c r="O9" s="46">
        <v>1</v>
      </c>
      <c r="P9" s="59">
        <v>7.0999999999999994E-2</v>
      </c>
      <c r="Q9" s="61">
        <v>4</v>
      </c>
      <c r="R9" s="146" t="s">
        <v>93</v>
      </c>
      <c r="S9" s="61">
        <v>22</v>
      </c>
      <c r="T9" s="61">
        <v>14</v>
      </c>
      <c r="U9" s="147">
        <f t="shared" si="0"/>
        <v>0.63636363636363635</v>
      </c>
      <c r="V9" s="149">
        <v>2</v>
      </c>
      <c r="W9" s="148">
        <f t="shared" si="1"/>
        <v>9.0909090909090912E-2</v>
      </c>
      <c r="X9" s="61">
        <v>1</v>
      </c>
      <c r="Y9" s="147">
        <f t="shared" si="5"/>
        <v>4.5454545454545456E-2</v>
      </c>
      <c r="Z9" s="149">
        <v>5</v>
      </c>
      <c r="AA9" s="147">
        <f t="shared" si="2"/>
        <v>0.22727272727272727</v>
      </c>
    </row>
    <row r="10" spans="1:33" ht="24.95" customHeight="1">
      <c r="A10" s="46">
        <v>5</v>
      </c>
      <c r="B10" s="47" t="s">
        <v>96</v>
      </c>
      <c r="C10" s="46">
        <v>137</v>
      </c>
      <c r="D10" s="46">
        <v>118</v>
      </c>
      <c r="E10" s="58">
        <f t="shared" si="3"/>
        <v>0.86131386861313863</v>
      </c>
      <c r="F10" s="60">
        <v>7</v>
      </c>
      <c r="G10" s="59">
        <v>4.9645390070921988E-2</v>
      </c>
      <c r="H10" s="60">
        <v>9</v>
      </c>
      <c r="I10" s="58">
        <v>6.3829787234042548E-2</v>
      </c>
      <c r="J10" s="60">
        <v>28</v>
      </c>
      <c r="K10" s="61">
        <v>25</v>
      </c>
      <c r="L10" s="59">
        <f t="shared" si="4"/>
        <v>0.8928571428571429</v>
      </c>
      <c r="M10" s="60">
        <v>0</v>
      </c>
      <c r="N10" s="59">
        <v>0</v>
      </c>
      <c r="O10" s="60">
        <v>0</v>
      </c>
      <c r="P10" s="59">
        <v>0</v>
      </c>
      <c r="Q10" s="61">
        <v>5</v>
      </c>
      <c r="R10" s="146" t="s">
        <v>94</v>
      </c>
      <c r="S10" s="61">
        <v>12</v>
      </c>
      <c r="T10" s="61">
        <v>3</v>
      </c>
      <c r="U10" s="147">
        <f t="shared" si="0"/>
        <v>0.25</v>
      </c>
      <c r="V10" s="61">
        <v>3</v>
      </c>
      <c r="W10" s="148">
        <f t="shared" si="1"/>
        <v>0.25</v>
      </c>
      <c r="X10" s="61">
        <v>1</v>
      </c>
      <c r="Y10" s="147">
        <f t="shared" si="5"/>
        <v>8.3333333333333329E-2</v>
      </c>
      <c r="Z10" s="61">
        <v>5</v>
      </c>
      <c r="AA10" s="147">
        <f t="shared" si="2"/>
        <v>0.41666666666666669</v>
      </c>
    </row>
    <row r="11" spans="1:33" ht="24.95" customHeight="1">
      <c r="A11" s="46">
        <v>6</v>
      </c>
      <c r="B11" s="47" t="s">
        <v>94</v>
      </c>
      <c r="C11" s="46">
        <v>95</v>
      </c>
      <c r="D11" s="46">
        <v>94</v>
      </c>
      <c r="E11" s="58">
        <f t="shared" si="3"/>
        <v>0.98947368421052628</v>
      </c>
      <c r="F11" s="46">
        <v>2</v>
      </c>
      <c r="G11" s="59">
        <v>0.02</v>
      </c>
      <c r="H11" s="46">
        <v>0</v>
      </c>
      <c r="I11" s="58">
        <v>0</v>
      </c>
      <c r="J11" s="46">
        <v>18</v>
      </c>
      <c r="K11" s="46">
        <v>18</v>
      </c>
      <c r="L11" s="59">
        <f t="shared" si="4"/>
        <v>1</v>
      </c>
      <c r="M11" s="46">
        <v>0</v>
      </c>
      <c r="N11" s="59">
        <v>0</v>
      </c>
      <c r="O11" s="46">
        <v>1</v>
      </c>
      <c r="P11" s="59">
        <v>0.06</v>
      </c>
      <c r="Q11" s="61">
        <v>6</v>
      </c>
      <c r="R11" s="146" t="s">
        <v>95</v>
      </c>
      <c r="S11" s="61">
        <v>22</v>
      </c>
      <c r="T11" s="61">
        <v>7</v>
      </c>
      <c r="U11" s="147">
        <f t="shared" si="0"/>
        <v>0.31818181818181818</v>
      </c>
      <c r="V11" s="61">
        <v>3</v>
      </c>
      <c r="W11" s="148">
        <f t="shared" si="1"/>
        <v>0.13636363636363635</v>
      </c>
      <c r="X11" s="61">
        <v>10</v>
      </c>
      <c r="Y11" s="147">
        <f t="shared" si="5"/>
        <v>0.45454545454545453</v>
      </c>
      <c r="Z11" s="61">
        <v>2</v>
      </c>
      <c r="AA11" s="147">
        <f t="shared" si="2"/>
        <v>9.0909090909090912E-2</v>
      </c>
    </row>
    <row r="12" spans="1:33" ht="24.95" customHeight="1">
      <c r="A12" s="46">
        <v>7</v>
      </c>
      <c r="B12" s="47" t="s">
        <v>95</v>
      </c>
      <c r="C12" s="86">
        <v>108</v>
      </c>
      <c r="D12" s="86">
        <v>101</v>
      </c>
      <c r="E12" s="58">
        <f t="shared" si="3"/>
        <v>0.93518518518518523</v>
      </c>
      <c r="F12" s="46">
        <v>4</v>
      </c>
      <c r="G12" s="59">
        <v>3.9E-2</v>
      </c>
      <c r="H12" s="46">
        <v>3</v>
      </c>
      <c r="I12" s="58">
        <v>2.9000000000000001E-2</v>
      </c>
      <c r="J12" s="46">
        <v>19</v>
      </c>
      <c r="K12" s="46">
        <v>19</v>
      </c>
      <c r="L12" s="59">
        <f t="shared" si="4"/>
        <v>1</v>
      </c>
      <c r="M12" s="46">
        <v>0</v>
      </c>
      <c r="N12" s="59">
        <v>0</v>
      </c>
      <c r="O12" s="46">
        <v>0</v>
      </c>
      <c r="P12" s="59">
        <v>0</v>
      </c>
      <c r="Q12" s="61">
        <v>7</v>
      </c>
      <c r="R12" s="146" t="s">
        <v>96</v>
      </c>
      <c r="S12" s="61">
        <v>13</v>
      </c>
      <c r="T12" s="61">
        <v>2</v>
      </c>
      <c r="U12" s="147">
        <f t="shared" si="0"/>
        <v>0.15384615384615385</v>
      </c>
      <c r="V12" s="61">
        <v>6</v>
      </c>
      <c r="W12" s="148">
        <f t="shared" si="1"/>
        <v>0.46153846153846156</v>
      </c>
      <c r="X12" s="61">
        <v>3</v>
      </c>
      <c r="Y12" s="147">
        <f t="shared" si="5"/>
        <v>0.23076923076923078</v>
      </c>
      <c r="Z12" s="61">
        <v>2</v>
      </c>
      <c r="AA12" s="147">
        <f t="shared" si="2"/>
        <v>0.15384615384615385</v>
      </c>
    </row>
    <row r="13" spans="1:33" ht="24.95" customHeight="1">
      <c r="A13" s="46">
        <v>8</v>
      </c>
      <c r="B13" s="47" t="s">
        <v>97</v>
      </c>
      <c r="C13" s="62">
        <v>131</v>
      </c>
      <c r="D13" s="62">
        <v>74</v>
      </c>
      <c r="E13" s="58">
        <f t="shared" si="3"/>
        <v>0.56488549618320616</v>
      </c>
      <c r="F13" s="60">
        <v>20</v>
      </c>
      <c r="G13" s="59">
        <f>F13/C13</f>
        <v>0.15267175572519084</v>
      </c>
      <c r="H13" s="60">
        <v>54</v>
      </c>
      <c r="I13" s="58">
        <f>H13/C13</f>
        <v>0.41221374045801529</v>
      </c>
      <c r="J13" s="60">
        <v>15</v>
      </c>
      <c r="K13" s="61">
        <v>14</v>
      </c>
      <c r="L13" s="59">
        <f t="shared" si="4"/>
        <v>0.93333333333333335</v>
      </c>
      <c r="M13" s="60">
        <v>0</v>
      </c>
      <c r="N13" s="59">
        <v>0</v>
      </c>
      <c r="O13" s="60">
        <v>0</v>
      </c>
      <c r="P13" s="59">
        <v>0</v>
      </c>
      <c r="Q13" s="61">
        <v>8</v>
      </c>
      <c r="R13" s="146" t="s">
        <v>97</v>
      </c>
      <c r="S13" s="61">
        <v>21</v>
      </c>
      <c r="T13" s="61">
        <v>1</v>
      </c>
      <c r="U13" s="147">
        <f t="shared" si="0"/>
        <v>4.7619047619047616E-2</v>
      </c>
      <c r="V13" s="61">
        <v>9</v>
      </c>
      <c r="W13" s="148">
        <f t="shared" si="1"/>
        <v>0.42857142857142855</v>
      </c>
      <c r="X13" s="61">
        <v>5</v>
      </c>
      <c r="Y13" s="147">
        <f t="shared" si="5"/>
        <v>0.23809523809523808</v>
      </c>
      <c r="Z13" s="61">
        <v>6</v>
      </c>
      <c r="AA13" s="147">
        <f t="shared" si="2"/>
        <v>0.2857142857142857</v>
      </c>
    </row>
    <row r="14" spans="1:33" s="35" customFormat="1" ht="24.95" customHeight="1">
      <c r="A14" s="101" t="s">
        <v>13</v>
      </c>
      <c r="B14" s="101"/>
      <c r="C14" s="44">
        <f>SUM(C6:C13)</f>
        <v>768</v>
      </c>
      <c r="D14" s="44">
        <f>SUM(D6:D13)</f>
        <v>649</v>
      </c>
      <c r="E14" s="63">
        <f>D14/C14</f>
        <v>0.84505208333333337</v>
      </c>
      <c r="F14" s="44">
        <f>SUM(F6:F13)</f>
        <v>48</v>
      </c>
      <c r="G14" s="64">
        <f>F14/C14</f>
        <v>6.25E-2</v>
      </c>
      <c r="H14" s="44">
        <f>SUM(H6:H13)</f>
        <v>73</v>
      </c>
      <c r="I14" s="63">
        <f>H14/C14</f>
        <v>9.5052083333333329E-2</v>
      </c>
      <c r="J14" s="44">
        <f>SUM(J6:J13)</f>
        <v>136</v>
      </c>
      <c r="K14" s="44">
        <f>SUM(K6:K13)</f>
        <v>131</v>
      </c>
      <c r="L14" s="64">
        <f>K14/J14</f>
        <v>0.96323529411764708</v>
      </c>
      <c r="M14" s="44">
        <f>SUM(M6:M13)</f>
        <v>0</v>
      </c>
      <c r="N14" s="64">
        <f>M14/J14</f>
        <v>0</v>
      </c>
      <c r="O14" s="44">
        <f>SUM(O6:O13)</f>
        <v>2</v>
      </c>
      <c r="P14" s="64">
        <f>O14/J14</f>
        <v>1.4705882352941176E-2</v>
      </c>
      <c r="Q14" s="44"/>
      <c r="R14" s="44" t="s">
        <v>68</v>
      </c>
      <c r="S14" s="44">
        <f>SUM(S6:S13)</f>
        <v>110</v>
      </c>
      <c r="T14" s="44">
        <f>SUM(T6:T13)</f>
        <v>40</v>
      </c>
      <c r="U14" s="147">
        <f t="shared" si="0"/>
        <v>0.36363636363636365</v>
      </c>
      <c r="V14" s="44">
        <f>SUM(V6:V13)</f>
        <v>27</v>
      </c>
      <c r="W14" s="148">
        <f t="shared" si="1"/>
        <v>0.24545454545454545</v>
      </c>
      <c r="X14" s="44">
        <f>SUM(X6:X13)</f>
        <v>20</v>
      </c>
      <c r="Y14" s="147">
        <f t="shared" si="5"/>
        <v>0.18181818181818182</v>
      </c>
      <c r="Z14" s="44">
        <f>SUM(Z6:Z13)</f>
        <v>23</v>
      </c>
      <c r="AA14" s="147">
        <f t="shared" si="2"/>
        <v>0.20909090909090908</v>
      </c>
    </row>
    <row r="15" spans="1:33">
      <c r="C15" s="36"/>
      <c r="D15" s="36"/>
      <c r="E15" s="37"/>
      <c r="F15" s="36"/>
      <c r="G15" s="37"/>
      <c r="H15" s="36"/>
      <c r="I15" s="37"/>
      <c r="J15" s="36"/>
      <c r="K15" s="36"/>
      <c r="L15" s="37"/>
      <c r="M15" s="36"/>
      <c r="N15" s="37"/>
      <c r="O15" s="36"/>
      <c r="P15" s="37"/>
    </row>
    <row r="16" spans="1:33">
      <c r="E16" s="38"/>
    </row>
    <row r="17" spans="2:17">
      <c r="E17" s="38"/>
    </row>
    <row r="18" spans="2:17">
      <c r="E18" s="38"/>
    </row>
    <row r="19" spans="2:17">
      <c r="E19" s="38"/>
    </row>
    <row r="20" spans="2:17">
      <c r="E20" s="38"/>
    </row>
    <row r="21" spans="2:17">
      <c r="E21" s="38"/>
    </row>
    <row r="22" spans="2:17">
      <c r="E22" s="38"/>
    </row>
    <row r="23" spans="2:17">
      <c r="E23" s="38"/>
    </row>
    <row r="24" spans="2:17">
      <c r="E24" s="38"/>
    </row>
    <row r="25" spans="2:17">
      <c r="E25" s="38"/>
    </row>
    <row r="26" spans="2:17">
      <c r="E26" s="38"/>
    </row>
    <row r="27" spans="2:17">
      <c r="E27" s="38"/>
    </row>
    <row r="28" spans="2:17">
      <c r="E28" s="38"/>
    </row>
    <row r="29" spans="2:17">
      <c r="E29" s="38"/>
    </row>
    <row r="30" spans="2:17">
      <c r="E30" s="38"/>
    </row>
    <row r="31" spans="2:17" ht="37.5" customHeight="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34"/>
      <c r="Q31" s="34"/>
    </row>
    <row r="32" spans="2:17">
      <c r="D32" s="40"/>
      <c r="E32" s="40"/>
      <c r="F32" s="41"/>
      <c r="G32" s="40"/>
      <c r="H32" s="41"/>
      <c r="I32" s="40"/>
      <c r="J32" s="41"/>
      <c r="K32" s="40"/>
      <c r="L32" s="40"/>
      <c r="M32" s="41"/>
      <c r="N32" s="40"/>
      <c r="O32" s="40"/>
      <c r="P32" s="40"/>
      <c r="Q32" s="34"/>
    </row>
    <row r="33" spans="2:17">
      <c r="D33" s="43">
        <v>2015</v>
      </c>
      <c r="E33" s="43">
        <v>2014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2:17">
      <c r="B34" s="8" t="s">
        <v>56</v>
      </c>
      <c r="D34" s="18">
        <v>1</v>
      </c>
      <c r="E34" s="16">
        <f>1*100</f>
        <v>100</v>
      </c>
      <c r="F34" s="16">
        <v>1</v>
      </c>
    </row>
    <row r="35" spans="2:17">
      <c r="B35" s="8" t="s">
        <v>57</v>
      </c>
      <c r="D35" s="18">
        <v>0.95833333333333337</v>
      </c>
      <c r="E35" s="16">
        <v>0.89583333333333337</v>
      </c>
      <c r="F35" s="16">
        <v>0.89583333333333337</v>
      </c>
    </row>
    <row r="36" spans="2:17">
      <c r="B36" s="8" t="s">
        <v>58</v>
      </c>
      <c r="D36" s="18">
        <v>0.87692307692307692</v>
      </c>
      <c r="E36" s="16">
        <v>0.86923076923076925</v>
      </c>
      <c r="F36" s="16">
        <v>0.86923076923076925</v>
      </c>
    </row>
    <row r="37" spans="2:17">
      <c r="B37" s="8" t="s">
        <v>59</v>
      </c>
      <c r="D37" s="18">
        <v>0.78600000000000003</v>
      </c>
      <c r="E37" s="16">
        <v>0.72</v>
      </c>
      <c r="F37" s="16">
        <v>0.72</v>
      </c>
    </row>
    <row r="38" spans="2:17">
      <c r="B38" s="8" t="s">
        <v>60</v>
      </c>
      <c r="D38" s="42">
        <v>0.82269503546099287</v>
      </c>
      <c r="E38" s="16">
        <v>0.85401459854014594</v>
      </c>
      <c r="F38" s="16">
        <v>0.85401459854014594</v>
      </c>
    </row>
    <row r="39" spans="2:17">
      <c r="B39" s="8" t="s">
        <v>61</v>
      </c>
      <c r="D39" s="18">
        <v>0.96599999999999997</v>
      </c>
      <c r="E39" s="16">
        <v>0.956989247311828</v>
      </c>
      <c r="F39" s="16">
        <v>0.956989247311828</v>
      </c>
    </row>
    <row r="40" spans="2:17">
      <c r="B40" s="8" t="s">
        <v>62</v>
      </c>
      <c r="D40" s="42">
        <v>0.873</v>
      </c>
      <c r="E40" s="16">
        <v>0.88043478260869568</v>
      </c>
      <c r="F40" s="16">
        <v>0.88043478260869568</v>
      </c>
    </row>
    <row r="41" spans="2:17">
      <c r="B41" s="8" t="s">
        <v>63</v>
      </c>
      <c r="D41" s="42">
        <v>0.56489999999999996</v>
      </c>
      <c r="E41" s="16">
        <v>0.70992366412213737</v>
      </c>
      <c r="F41" s="16">
        <v>0.70992366412213737</v>
      </c>
    </row>
  </sheetData>
  <mergeCells count="22">
    <mergeCell ref="E4:E5"/>
    <mergeCell ref="J4:J5"/>
    <mergeCell ref="K4:K5"/>
    <mergeCell ref="L4:L5"/>
    <mergeCell ref="B31:O31"/>
    <mergeCell ref="A14:B14"/>
    <mergeCell ref="C3:I3"/>
    <mergeCell ref="J3:L3"/>
    <mergeCell ref="A3:A5"/>
    <mergeCell ref="B3:B5"/>
    <mergeCell ref="C4:C5"/>
    <mergeCell ref="D4:D5"/>
    <mergeCell ref="A1:P1"/>
    <mergeCell ref="Q1:AA1"/>
    <mergeCell ref="Q3:Q5"/>
    <mergeCell ref="R3:R5"/>
    <mergeCell ref="S3:S5"/>
    <mergeCell ref="T3:AA3"/>
    <mergeCell ref="T4:U4"/>
    <mergeCell ref="V4:W4"/>
    <mergeCell ref="X4:Y4"/>
    <mergeCell ref="Z4:AA4"/>
  </mergeCells>
  <phoneticPr fontId="2" type="noConversion"/>
  <pageMargins left="0.51" right="0.2" top="0.24" bottom="0.26" header="0.2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L22"/>
  <sheetViews>
    <sheetView workbookViewId="0">
      <selection activeCell="N10" sqref="N10"/>
    </sheetView>
  </sheetViews>
  <sheetFormatPr defaultRowHeight="12.75"/>
  <cols>
    <col min="1" max="1" width="2.85546875" customWidth="1"/>
    <col min="2" max="2" width="7.140625" customWidth="1"/>
    <col min="3" max="3" width="49" customWidth="1"/>
  </cols>
  <sheetData>
    <row r="2" spans="2:12" ht="22.5" customHeight="1">
      <c r="B2" s="104" t="s">
        <v>74</v>
      </c>
      <c r="C2" s="104"/>
      <c r="D2" s="104"/>
      <c r="E2" s="104"/>
      <c r="F2" s="104"/>
    </row>
    <row r="3" spans="2:12" ht="18.75">
      <c r="B3" s="87"/>
    </row>
    <row r="4" spans="2:12" ht="37.5">
      <c r="B4" s="90" t="s">
        <v>0</v>
      </c>
      <c r="C4" s="90" t="s">
        <v>75</v>
      </c>
      <c r="D4" s="90" t="s">
        <v>76</v>
      </c>
      <c r="E4" s="90" t="s">
        <v>77</v>
      </c>
      <c r="F4" s="90" t="s">
        <v>78</v>
      </c>
    </row>
    <row r="5" spans="2:12" ht="42" customHeight="1">
      <c r="B5" s="88">
        <v>1</v>
      </c>
      <c r="C5" s="91" t="s">
        <v>79</v>
      </c>
      <c r="D5" s="88">
        <v>86.8</v>
      </c>
      <c r="E5" s="88">
        <v>84.3</v>
      </c>
      <c r="F5" s="88">
        <f>D5-E5</f>
        <v>2.5</v>
      </c>
      <c r="H5" s="89"/>
      <c r="I5" s="89"/>
      <c r="J5" s="89"/>
      <c r="K5" s="89"/>
      <c r="L5" s="89"/>
    </row>
    <row r="6" spans="2:12" ht="40.5" customHeight="1">
      <c r="B6" s="88">
        <v>2</v>
      </c>
      <c r="C6" s="91" t="s">
        <v>80</v>
      </c>
      <c r="D6" s="88">
        <v>71.8</v>
      </c>
      <c r="E6" s="88">
        <v>67.099999999999994</v>
      </c>
      <c r="F6" s="88">
        <f t="shared" ref="F6:F14" si="0">D6-E6</f>
        <v>4.7000000000000028</v>
      </c>
    </row>
    <row r="7" spans="2:12" ht="42.75" customHeight="1">
      <c r="B7" s="88">
        <v>3</v>
      </c>
      <c r="C7" s="91" t="s">
        <v>81</v>
      </c>
      <c r="D7" s="88">
        <v>85</v>
      </c>
      <c r="E7" s="88">
        <v>82</v>
      </c>
      <c r="F7" s="88">
        <f t="shared" si="0"/>
        <v>3</v>
      </c>
    </row>
    <row r="8" spans="2:12" ht="42" customHeight="1">
      <c r="B8" s="88">
        <v>4</v>
      </c>
      <c r="C8" s="91" t="s">
        <v>82</v>
      </c>
      <c r="D8" s="88">
        <v>96</v>
      </c>
      <c r="E8" s="88">
        <v>94</v>
      </c>
      <c r="F8" s="88">
        <f t="shared" si="0"/>
        <v>2</v>
      </c>
    </row>
    <row r="9" spans="2:12" ht="42" customHeight="1">
      <c r="B9" s="88">
        <v>5</v>
      </c>
      <c r="C9" s="91" t="s">
        <v>83</v>
      </c>
      <c r="D9" s="88">
        <v>51</v>
      </c>
      <c r="E9" s="88">
        <v>48</v>
      </c>
      <c r="F9" s="88">
        <f t="shared" si="0"/>
        <v>3</v>
      </c>
    </row>
    <row r="10" spans="2:12" ht="43.5" customHeight="1">
      <c r="B10" s="103">
        <v>6</v>
      </c>
      <c r="C10" s="91" t="s">
        <v>84</v>
      </c>
      <c r="D10" s="88">
        <v>110</v>
      </c>
      <c r="E10" s="88">
        <v>103</v>
      </c>
      <c r="F10" s="88">
        <f t="shared" si="0"/>
        <v>7</v>
      </c>
    </row>
    <row r="11" spans="2:12" ht="24.75" customHeight="1">
      <c r="B11" s="103"/>
      <c r="C11" s="91" t="s">
        <v>85</v>
      </c>
      <c r="D11" s="88">
        <v>36</v>
      </c>
      <c r="E11" s="88">
        <v>19</v>
      </c>
      <c r="F11" s="88">
        <f t="shared" si="0"/>
        <v>17</v>
      </c>
      <c r="I11">
        <v>20</v>
      </c>
      <c r="J11">
        <f>I11/E10</f>
        <v>0.1941747572815534</v>
      </c>
    </row>
    <row r="12" spans="2:12" ht="26.25" customHeight="1">
      <c r="B12" s="103"/>
      <c r="C12" s="91" t="s">
        <v>86</v>
      </c>
      <c r="D12" s="88">
        <v>25</v>
      </c>
      <c r="E12" s="88">
        <v>42</v>
      </c>
      <c r="F12" s="88">
        <f t="shared" si="0"/>
        <v>-17</v>
      </c>
      <c r="I12">
        <v>43</v>
      </c>
      <c r="J12">
        <f>I12/E10</f>
        <v>0.41747572815533979</v>
      </c>
    </row>
    <row r="13" spans="2:12" ht="25.5" customHeight="1">
      <c r="B13" s="103"/>
      <c r="C13" s="91" t="s">
        <v>87</v>
      </c>
      <c r="D13" s="88">
        <v>18</v>
      </c>
      <c r="E13" s="88">
        <v>14</v>
      </c>
      <c r="F13" s="88">
        <f t="shared" si="0"/>
        <v>4</v>
      </c>
      <c r="I13">
        <v>14</v>
      </c>
      <c r="J13">
        <f>I13/E10</f>
        <v>0.13592233009708737</v>
      </c>
    </row>
    <row r="14" spans="2:12" ht="26.25" customHeight="1">
      <c r="B14" s="103"/>
      <c r="C14" s="91" t="s">
        <v>88</v>
      </c>
      <c r="D14" s="88">
        <v>21</v>
      </c>
      <c r="E14" s="88">
        <v>25</v>
      </c>
      <c r="F14" s="88">
        <f t="shared" si="0"/>
        <v>-4</v>
      </c>
      <c r="I14">
        <v>26</v>
      </c>
      <c r="J14">
        <f>I14/E10</f>
        <v>0.25242718446601942</v>
      </c>
    </row>
    <row r="15" spans="2:12" ht="18.75">
      <c r="B15" s="87"/>
    </row>
    <row r="16" spans="2:12" ht="18.75">
      <c r="B16" s="87"/>
    </row>
    <row r="17" spans="2:2" ht="18.75">
      <c r="B17" s="87"/>
    </row>
    <row r="18" spans="2:2" ht="18.75" customHeight="1"/>
    <row r="19" spans="2:2" ht="19.5" customHeight="1"/>
    <row r="20" spans="2:2" ht="18" customHeight="1"/>
    <row r="21" spans="2:2" ht="19.5" customHeight="1"/>
    <row r="22" spans="2:2" ht="21.75" customHeight="1"/>
  </sheetData>
  <mergeCells count="2">
    <mergeCell ref="B10:B14"/>
    <mergeCell ref="B2:F2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Bieu 1.2</vt:lpstr>
      <vt:lpstr>Bieu 2.2</vt:lpstr>
      <vt:lpstr>Bieu 3 và 4</vt:lpstr>
      <vt:lpstr>So sanh</vt:lpstr>
      <vt:lpstr>'Bieu 1.2'!Print_Titles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Hoài_KTN</dc:creator>
  <cp:lastModifiedBy>User</cp:lastModifiedBy>
  <cp:lastPrinted>2017-03-23T03:25:43Z</cp:lastPrinted>
  <dcterms:created xsi:type="dcterms:W3CDTF">1996-10-14T23:33:28Z</dcterms:created>
  <dcterms:modified xsi:type="dcterms:W3CDTF">2017-03-24T10:09:01Z</dcterms:modified>
</cp:coreProperties>
</file>